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S:\PASS\Common\Bus -Vehicle - Procurement\Small Bus\2025\Order_Forms\Small_Class-I\"/>
    </mc:Choice>
  </mc:AlternateContent>
  <xr:revisionPtr revIDLastSave="0" documentId="13_ncr:1_{CAAC2FF4-2A22-4AB8-A3E7-5DBCAC34BE45}" xr6:coauthVersionLast="47" xr6:coauthVersionMax="47" xr10:uidLastSave="{00000000-0000-0000-0000-000000000000}"/>
  <bookViews>
    <workbookView xWindow="4530" yWindow="3270" windowWidth="18900" windowHeight="10965" tabRatio="216" xr2:uid="{00000000-000D-0000-FFFF-FFFF00000000}"/>
  </bookViews>
  <sheets>
    <sheet name="Hoekstra Order Form" sheetId="1" r:id="rId1"/>
  </sheets>
  <definedNames>
    <definedName name="_xlnm.Print_Area" localSheetId="0">'Hoekstra Order Form'!$A$1:$I$146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90" i="1" l="1" a="1"/>
  <c r="H90" i="1" s="1"/>
  <c r="I90" i="1" s="1" a="1"/>
  <c r="I90" i="1" s="1"/>
  <c r="H91" i="1" a="1"/>
  <c r="H91" i="1" s="1"/>
  <c r="I91" i="1" s="1" a="1"/>
  <c r="I91" i="1" s="1"/>
  <c r="H92" i="1" a="1"/>
  <c r="H92" i="1" s="1"/>
  <c r="I92" i="1" s="1" a="1"/>
  <c r="I92" i="1" s="1"/>
  <c r="F90" i="1"/>
  <c r="F91" i="1"/>
  <c r="F92" i="1"/>
  <c r="H116" i="1" l="1" a="1"/>
  <c r="H116" i="1" s="1"/>
  <c r="H115" i="1" a="1"/>
  <c r="H115" i="1" s="1"/>
  <c r="H101" i="1" a="1"/>
  <c r="H101" i="1" s="1"/>
  <c r="H95" i="1" a="1"/>
  <c r="H95" i="1" s="1"/>
  <c r="H89" i="1" a="1"/>
  <c r="H89" i="1" s="1"/>
  <c r="H88" i="1" a="1"/>
  <c r="H88" i="1" s="1"/>
  <c r="H86" i="1" a="1"/>
  <c r="H86" i="1" s="1"/>
  <c r="H85" i="1" a="1"/>
  <c r="H85" i="1" s="1"/>
  <c r="H83" i="1" a="1"/>
  <c r="H83" i="1" s="1"/>
  <c r="H82" i="1" a="1"/>
  <c r="H82" i="1" s="1"/>
  <c r="H77" i="1" a="1"/>
  <c r="H77" i="1" s="1"/>
  <c r="H73" i="1" a="1"/>
  <c r="H73" i="1" s="1"/>
  <c r="H71" i="1" a="1"/>
  <c r="H71" i="1" s="1"/>
  <c r="H70" i="1" a="1"/>
  <c r="H70" i="1" s="1"/>
  <c r="H69" i="1" a="1"/>
  <c r="H69" i="1" s="1"/>
  <c r="H66" i="1" a="1"/>
  <c r="H66" i="1" s="1"/>
  <c r="H63" i="1" a="1"/>
  <c r="H63" i="1" s="1"/>
  <c r="H54" i="1" a="1"/>
  <c r="H54" i="1" s="1"/>
  <c r="H52" i="1" a="1"/>
  <c r="H52" i="1" s="1"/>
  <c r="H50" i="1" a="1"/>
  <c r="H50" i="1" s="1"/>
  <c r="H46" i="1" a="1"/>
  <c r="H46" i="1" s="1"/>
  <c r="H36" i="1" a="1"/>
  <c r="H36" i="1" s="1"/>
  <c r="H34" i="1" a="1"/>
  <c r="H34" i="1" s="1"/>
  <c r="H28" i="1" a="1"/>
  <c r="H28" i="1" s="1"/>
  <c r="H27" i="1" a="1"/>
  <c r="H27" i="1" s="1"/>
  <c r="H26" i="1" a="1"/>
  <c r="H26" i="1" s="1"/>
  <c r="H25" i="1" a="1"/>
  <c r="H25" i="1" s="1"/>
  <c r="H23" i="1" a="1"/>
  <c r="H23" i="1" s="1"/>
  <c r="H22" i="1" a="1"/>
  <c r="H22" i="1" s="1"/>
  <c r="H21" i="1" a="1"/>
  <c r="H21" i="1" s="1"/>
  <c r="H20" i="1" a="1"/>
  <c r="H20" i="1" s="1"/>
  <c r="C29" i="1" l="1"/>
  <c r="F121" i="1" l="1"/>
  <c r="F122" i="1"/>
  <c r="F123" i="1"/>
  <c r="F124" i="1"/>
  <c r="F125" i="1"/>
  <c r="F127" i="1"/>
  <c r="H127" i="1" s="1" a="1"/>
  <c r="H127" i="1" s="1"/>
  <c r="F128" i="1"/>
  <c r="F129" i="1"/>
  <c r="F126" i="1"/>
  <c r="H121" i="1" l="1" a="1"/>
  <c r="H121" i="1" s="1"/>
  <c r="I121" i="1" s="1" a="1"/>
  <c r="I121" i="1" s="1"/>
  <c r="H126" i="1" a="1"/>
  <c r="H126" i="1" s="1"/>
  <c r="I126" i="1" s="1" a="1"/>
  <c r="I126" i="1" s="1"/>
  <c r="H129" i="1"/>
  <c r="I129" i="1" a="1"/>
  <c r="I129" i="1" s="1"/>
  <c r="H128" i="1" a="1"/>
  <c r="H128" i="1" s="1"/>
  <c r="I128" i="1" s="1" a="1"/>
  <c r="I128" i="1" s="1"/>
  <c r="H125" i="1" a="1"/>
  <c r="H125" i="1" s="1"/>
  <c r="I125" i="1" s="1" a="1"/>
  <c r="I125" i="1" s="1"/>
  <c r="H124" i="1" a="1"/>
  <c r="H124" i="1" s="1"/>
  <c r="I124" i="1" s="1" a="1"/>
  <c r="I124" i="1" s="1"/>
  <c r="H123" i="1" a="1"/>
  <c r="H123" i="1" s="1"/>
  <c r="I123" i="1" s="1" a="1"/>
  <c r="I123" i="1" s="1"/>
  <c r="H122" i="1" a="1"/>
  <c r="H122" i="1" s="1"/>
  <c r="I122" i="1" s="1" a="1"/>
  <c r="I122" i="1" s="1"/>
  <c r="I127" i="1" a="1"/>
  <c r="I127" i="1" s="1"/>
  <c r="F130" i="1"/>
  <c r="H130" i="1" l="1"/>
  <c r="I130" i="1"/>
  <c r="F66" i="1"/>
  <c r="F67" i="1"/>
  <c r="F68" i="1"/>
  <c r="F69" i="1"/>
  <c r="I69" i="1" s="1" a="1"/>
  <c r="I69" i="1" s="1"/>
  <c r="F70" i="1"/>
  <c r="I70" i="1" s="1" a="1"/>
  <c r="I70" i="1" s="1"/>
  <c r="F71" i="1"/>
  <c r="F72" i="1"/>
  <c r="H72" i="1" s="1" a="1"/>
  <c r="H72" i="1" s="1"/>
  <c r="F73" i="1"/>
  <c r="I73" i="1" s="1" a="1"/>
  <c r="I73" i="1" s="1"/>
  <c r="F74" i="1"/>
  <c r="H74" i="1" s="1" a="1"/>
  <c r="H74" i="1" s="1"/>
  <c r="F75" i="1"/>
  <c r="F76" i="1"/>
  <c r="F77" i="1"/>
  <c r="I77" i="1" s="1" a="1"/>
  <c r="I77" i="1" s="1"/>
  <c r="F78" i="1"/>
  <c r="H78" i="1" s="1" a="1"/>
  <c r="H78" i="1" s="1"/>
  <c r="F87" i="1"/>
  <c r="F88" i="1"/>
  <c r="F89" i="1"/>
  <c r="H67" i="1" l="1" a="1"/>
  <c r="H67" i="1" s="1"/>
  <c r="I67" i="1" s="1" a="1"/>
  <c r="I67" i="1" s="1"/>
  <c r="H76" i="1" a="1"/>
  <c r="H76" i="1" s="1"/>
  <c r="I76" i="1" s="1" a="1"/>
  <c r="I76" i="1" s="1"/>
  <c r="H87" i="1" a="1"/>
  <c r="H87" i="1" s="1"/>
  <c r="I87" i="1" s="1" a="1"/>
  <c r="I87" i="1" s="1"/>
  <c r="H75" i="1" a="1"/>
  <c r="H75" i="1" s="1"/>
  <c r="I75" i="1" s="1" a="1"/>
  <c r="I75" i="1" s="1"/>
  <c r="H68" i="1" a="1"/>
  <c r="H68" i="1" s="1"/>
  <c r="I68" i="1" s="1" a="1"/>
  <c r="I68" i="1" s="1"/>
  <c r="I89" i="1" a="1"/>
  <c r="I89" i="1" s="1"/>
  <c r="I88" i="1" a="1"/>
  <c r="I88" i="1" s="1"/>
  <c r="I72" i="1" a="1"/>
  <c r="I72" i="1" s="1"/>
  <c r="I71" i="1" a="1"/>
  <c r="I71" i="1" s="1"/>
  <c r="I78" i="1" a="1"/>
  <c r="I78" i="1" s="1"/>
  <c r="I74" i="1" a="1"/>
  <c r="I74" i="1" s="1"/>
  <c r="I66" i="1" a="1"/>
  <c r="I66" i="1" s="1"/>
  <c r="F116" i="1"/>
  <c r="I116" i="1" s="1" a="1"/>
  <c r="I116" i="1" s="1"/>
  <c r="F115" i="1"/>
  <c r="I115" i="1" l="1" a="1"/>
  <c r="I115" i="1" s="1"/>
  <c r="F95" i="1"/>
  <c r="I95" i="1" s="1" a="1"/>
  <c r="I95" i="1" s="1"/>
  <c r="F94" i="1"/>
  <c r="H94" i="1" l="1" a="1"/>
  <c r="H94" i="1" s="1"/>
  <c r="I94" i="1" s="1" a="1"/>
  <c r="I94" i="1" s="1"/>
  <c r="F25" i="1"/>
  <c r="F26" i="1"/>
  <c r="I26" i="1" s="1" a="1"/>
  <c r="I26" i="1" s="1"/>
  <c r="F27" i="1"/>
  <c r="F28" i="1"/>
  <c r="I28" i="1" l="1" a="1"/>
  <c r="I28" i="1" s="1"/>
  <c r="I27" i="1" a="1"/>
  <c r="I27" i="1" s="1"/>
  <c r="I25" i="1" a="1"/>
  <c r="I25" i="1" s="1"/>
  <c r="F20" i="1"/>
  <c r="F21" i="1"/>
  <c r="F22" i="1"/>
  <c r="F23" i="1"/>
  <c r="I23" i="1" l="1" a="1"/>
  <c r="I23" i="1" s="1"/>
  <c r="I22" i="1" a="1"/>
  <c r="I22" i="1" s="1"/>
  <c r="I21" i="1" a="1"/>
  <c r="I21" i="1" s="1"/>
  <c r="I20" i="1" a="1"/>
  <c r="I20" i="1" s="1"/>
  <c r="F35" i="1"/>
  <c r="F33" i="1"/>
  <c r="H33" i="1" s="1" a="1"/>
  <c r="H33" i="1" s="1"/>
  <c r="F34" i="1"/>
  <c r="I34" i="1" s="1" a="1"/>
  <c r="I34" i="1" s="1"/>
  <c r="F36" i="1"/>
  <c r="I36" i="1" s="1" a="1"/>
  <c r="I36" i="1" s="1"/>
  <c r="F37" i="1"/>
  <c r="F38" i="1"/>
  <c r="H38" i="1" s="1" a="1"/>
  <c r="H38" i="1" s="1"/>
  <c r="F39" i="1"/>
  <c r="F40" i="1"/>
  <c r="F41" i="1"/>
  <c r="F42" i="1"/>
  <c r="H42" i="1" s="1" a="1"/>
  <c r="H42" i="1" s="1"/>
  <c r="F43" i="1"/>
  <c r="F44" i="1"/>
  <c r="F45" i="1"/>
  <c r="F46" i="1"/>
  <c r="I46" i="1" s="1" a="1"/>
  <c r="I46" i="1" s="1"/>
  <c r="F47" i="1"/>
  <c r="F48" i="1"/>
  <c r="H48" i="1" s="1" a="1"/>
  <c r="H48" i="1" s="1"/>
  <c r="F49" i="1"/>
  <c r="H49" i="1" s="1" a="1"/>
  <c r="H49" i="1" s="1"/>
  <c r="F50" i="1"/>
  <c r="I50" i="1" s="1" a="1"/>
  <c r="I50" i="1" s="1"/>
  <c r="F51" i="1"/>
  <c r="F52" i="1"/>
  <c r="I52" i="1" s="1" a="1"/>
  <c r="I52" i="1" s="1"/>
  <c r="F53" i="1"/>
  <c r="F54" i="1"/>
  <c r="F55" i="1"/>
  <c r="F56" i="1"/>
  <c r="F57" i="1"/>
  <c r="H57" i="1" s="1" a="1"/>
  <c r="H57" i="1" s="1"/>
  <c r="F58" i="1"/>
  <c r="F59" i="1"/>
  <c r="F60" i="1"/>
  <c r="F61" i="1"/>
  <c r="F62" i="1"/>
  <c r="H62" i="1" s="1" a="1"/>
  <c r="H62" i="1" s="1"/>
  <c r="F63" i="1"/>
  <c r="I63" i="1" s="1" a="1"/>
  <c r="I63" i="1" s="1"/>
  <c r="F64" i="1"/>
  <c r="H64" i="1" s="1" a="1"/>
  <c r="H64" i="1" s="1"/>
  <c r="F65" i="1"/>
  <c r="F79" i="1"/>
  <c r="H79" i="1" s="1" a="1"/>
  <c r="H79" i="1" s="1"/>
  <c r="F80" i="1"/>
  <c r="H80" i="1" s="1" a="1"/>
  <c r="H80" i="1" s="1"/>
  <c r="F81" i="1"/>
  <c r="H81" i="1" s="1" a="1"/>
  <c r="H81" i="1" s="1"/>
  <c r="F82" i="1"/>
  <c r="F83" i="1"/>
  <c r="I83" i="1" s="1" a="1"/>
  <c r="I83" i="1" s="1"/>
  <c r="F84" i="1"/>
  <c r="F85" i="1"/>
  <c r="I85" i="1" s="1" a="1"/>
  <c r="I85" i="1" s="1"/>
  <c r="F86" i="1"/>
  <c r="F93" i="1"/>
  <c r="H93" i="1" s="1" a="1"/>
  <c r="H93" i="1" s="1"/>
  <c r="H39" i="1" l="1" a="1"/>
  <c r="H39" i="1" s="1"/>
  <c r="I39" i="1" s="1" a="1"/>
  <c r="I39" i="1" s="1"/>
  <c r="H37" i="1" a="1"/>
  <c r="H37" i="1" s="1"/>
  <c r="I37" i="1" s="1" a="1"/>
  <c r="I37" i="1" s="1"/>
  <c r="H59" i="1" a="1"/>
  <c r="H59" i="1" s="1"/>
  <c r="I59" i="1" s="1" a="1"/>
  <c r="I59" i="1" s="1"/>
  <c r="H35" i="1" a="1"/>
  <c r="H35" i="1" s="1"/>
  <c r="I35" i="1" s="1" a="1"/>
  <c r="I35" i="1" s="1"/>
  <c r="H58" i="1" a="1"/>
  <c r="H58" i="1" s="1"/>
  <c r="I58" i="1" s="1" a="1"/>
  <c r="I58" i="1" s="1"/>
  <c r="H44" i="1" a="1"/>
  <c r="H44" i="1" s="1"/>
  <c r="I44" i="1" s="1" a="1"/>
  <c r="I44" i="1" s="1"/>
  <c r="H43" i="1" a="1"/>
  <c r="H43" i="1" s="1"/>
  <c r="I43" i="1" s="1" a="1"/>
  <c r="I43" i="1" s="1"/>
  <c r="H51" i="1" a="1"/>
  <c r="H51" i="1" s="1"/>
  <c r="I51" i="1" s="1" a="1"/>
  <c r="I51" i="1" s="1"/>
  <c r="H45" i="1" a="1"/>
  <c r="H45" i="1" s="1"/>
  <c r="I45" i="1" s="1" a="1"/>
  <c r="I45" i="1" s="1"/>
  <c r="H53" i="1" a="1"/>
  <c r="H53" i="1" s="1"/>
  <c r="I53" i="1" s="1" a="1"/>
  <c r="I53" i="1" s="1"/>
  <c r="H61" i="1" a="1"/>
  <c r="H61" i="1" s="1"/>
  <c r="I61" i="1" s="1" a="1"/>
  <c r="I61" i="1" s="1"/>
  <c r="H47" i="1" a="1"/>
  <c r="H47" i="1" s="1"/>
  <c r="I47" i="1" s="1" a="1"/>
  <c r="I47" i="1" s="1"/>
  <c r="H84" i="1" a="1"/>
  <c r="H84" i="1" s="1"/>
  <c r="I84" i="1" s="1" a="1"/>
  <c r="I84" i="1" s="1"/>
  <c r="H60" i="1" a="1"/>
  <c r="H60" i="1" s="1"/>
  <c r="I60" i="1" s="1" a="1"/>
  <c r="I60" i="1" s="1"/>
  <c r="H55" i="1" a="1"/>
  <c r="H55" i="1" s="1"/>
  <c r="I55" i="1" s="1" a="1"/>
  <c r="I55" i="1" s="1"/>
  <c r="H40" i="1" a="1"/>
  <c r="H40" i="1" s="1"/>
  <c r="I40" i="1" s="1" a="1"/>
  <c r="I40" i="1" s="1"/>
  <c r="H56" i="1" a="1"/>
  <c r="H56" i="1" s="1"/>
  <c r="I56" i="1" s="1" a="1"/>
  <c r="I56" i="1" s="1"/>
  <c r="H65" i="1" a="1"/>
  <c r="H65" i="1" s="1"/>
  <c r="I65" i="1" s="1" a="1"/>
  <c r="I65" i="1" s="1"/>
  <c r="H41" i="1" a="1"/>
  <c r="H41" i="1" s="1"/>
  <c r="I41" i="1" s="1" a="1"/>
  <c r="I41" i="1" s="1"/>
  <c r="I79" i="1" a="1"/>
  <c r="I79" i="1" s="1"/>
  <c r="I93" i="1" a="1"/>
  <c r="I93" i="1" s="1"/>
  <c r="I86" i="1" a="1"/>
  <c r="I86" i="1" s="1"/>
  <c r="I81" i="1" a="1"/>
  <c r="I81" i="1" s="1"/>
  <c r="I64" i="1" a="1"/>
  <c r="I64" i="1" s="1"/>
  <c r="I42" i="1" a="1"/>
  <c r="I42" i="1" s="1"/>
  <c r="I33" i="1" a="1"/>
  <c r="I33" i="1" s="1"/>
  <c r="I57" i="1" a="1"/>
  <c r="I57" i="1" s="1"/>
  <c r="I49" i="1" a="1"/>
  <c r="I49" i="1" s="1"/>
  <c r="I48" i="1" a="1"/>
  <c r="I48" i="1" s="1"/>
  <c r="I62" i="1" a="1"/>
  <c r="I62" i="1" s="1"/>
  <c r="I54" i="1" a="1"/>
  <c r="I54" i="1" s="1"/>
  <c r="I38" i="1" a="1"/>
  <c r="I38" i="1" s="1"/>
  <c r="I80" i="1" a="1"/>
  <c r="I80" i="1" s="1"/>
  <c r="I82" i="1" a="1"/>
  <c r="I82" i="1" s="1"/>
  <c r="F134" i="1"/>
  <c r="H134" i="1" s="1"/>
  <c r="F136" i="1"/>
  <c r="H136" i="1" s="1"/>
  <c r="F135" i="1"/>
  <c r="H135" i="1" s="1"/>
  <c r="F133" i="1"/>
  <c r="F137" i="1" s="1"/>
  <c r="F114" i="1"/>
  <c r="H114" i="1" s="1" a="1"/>
  <c r="H114" i="1" s="1"/>
  <c r="F113" i="1"/>
  <c r="H113" i="1" s="1" a="1"/>
  <c r="H113" i="1" s="1"/>
  <c r="F112" i="1"/>
  <c r="H112" i="1" s="1" a="1"/>
  <c r="H112" i="1" s="1"/>
  <c r="F111" i="1"/>
  <c r="F110" i="1"/>
  <c r="F109" i="1"/>
  <c r="F108" i="1"/>
  <c r="H108" i="1" s="1" a="1"/>
  <c r="H108" i="1" s="1"/>
  <c r="F107" i="1"/>
  <c r="H107" i="1" s="1" a="1"/>
  <c r="H107" i="1" s="1"/>
  <c r="F106" i="1"/>
  <c r="H106" i="1" s="1" a="1"/>
  <c r="H106" i="1" s="1"/>
  <c r="F105" i="1"/>
  <c r="H105" i="1" s="1" a="1"/>
  <c r="H105" i="1" s="1"/>
  <c r="F104" i="1"/>
  <c r="H104" i="1" s="1" a="1"/>
  <c r="H104" i="1" s="1"/>
  <c r="F103" i="1"/>
  <c r="F102" i="1"/>
  <c r="F101" i="1"/>
  <c r="I101" i="1" s="1" a="1"/>
  <c r="I101" i="1" s="1"/>
  <c r="F100" i="1"/>
  <c r="F99" i="1"/>
  <c r="F98" i="1"/>
  <c r="F97" i="1"/>
  <c r="F32" i="1"/>
  <c r="F29" i="1"/>
  <c r="H97" i="1" l="1" a="1"/>
  <c r="H97" i="1" s="1"/>
  <c r="I97" i="1" s="1" a="1"/>
  <c r="I97" i="1" s="1"/>
  <c r="H109" i="1" a="1"/>
  <c r="H109" i="1" s="1"/>
  <c r="I109" i="1" s="1" a="1"/>
  <c r="I109" i="1" s="1"/>
  <c r="H98" i="1" a="1"/>
  <c r="H98" i="1" s="1"/>
  <c r="I98" i="1" s="1" a="1"/>
  <c r="I98" i="1" s="1"/>
  <c r="H110" i="1" a="1"/>
  <c r="H110" i="1" s="1"/>
  <c r="I110" i="1" s="1" a="1"/>
  <c r="I110" i="1" s="1"/>
  <c r="H102" i="1" a="1"/>
  <c r="H102" i="1" s="1"/>
  <c r="I102" i="1" s="1" a="1"/>
  <c r="I102" i="1" s="1"/>
  <c r="H32" i="1" a="1"/>
  <c r="H32" i="1" s="1"/>
  <c r="I32" i="1" s="1" a="1"/>
  <c r="I32" i="1" s="1"/>
  <c r="H99" i="1" a="1"/>
  <c r="H99" i="1" s="1"/>
  <c r="I99" i="1" s="1" a="1"/>
  <c r="I99" i="1" s="1"/>
  <c r="H103" i="1" a="1"/>
  <c r="H103" i="1" s="1"/>
  <c r="I103" i="1" s="1" a="1"/>
  <c r="I103" i="1" s="1"/>
  <c r="H111" i="1" a="1"/>
  <c r="H111" i="1" s="1"/>
  <c r="I111" i="1" s="1" a="1"/>
  <c r="I111" i="1" s="1"/>
  <c r="H100" i="1" a="1"/>
  <c r="H100" i="1" s="1"/>
  <c r="I100" i="1" s="1" a="1"/>
  <c r="I100" i="1" s="1"/>
  <c r="I113" i="1" a="1"/>
  <c r="I113" i="1" s="1"/>
  <c r="I105" i="1" a="1"/>
  <c r="I105" i="1" s="1"/>
  <c r="I114" i="1" a="1"/>
  <c r="I114" i="1" s="1"/>
  <c r="I107" i="1" a="1"/>
  <c r="I107" i="1" s="1"/>
  <c r="I106" i="1" a="1"/>
  <c r="I106" i="1" s="1"/>
  <c r="I108" i="1" a="1"/>
  <c r="I108" i="1" s="1"/>
  <c r="I104" i="1" a="1"/>
  <c r="I104" i="1" s="1"/>
  <c r="I112" i="1" a="1"/>
  <c r="I112" i="1" s="1"/>
  <c r="H133" i="1"/>
  <c r="H137" i="1" s="1"/>
  <c r="F117" i="1"/>
  <c r="F118" i="1" s="1"/>
  <c r="F138" i="1" s="1"/>
  <c r="H29" i="1"/>
  <c r="H117" i="1" l="1"/>
  <c r="H118" i="1" s="1"/>
  <c r="E140" i="1" s="1"/>
  <c r="I117" i="1"/>
  <c r="I29" i="1"/>
  <c r="F141" i="1"/>
  <c r="I118" i="1" l="1"/>
  <c r="H138" i="1" l="1"/>
  <c r="H14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<sst xmlns="http://schemas.openxmlformats.org/spreadsheetml/2006/main" count="196" uniqueCount="176">
  <si>
    <t>Seating – Double w/Single Integrated Child Seat (ICS) – Fabric</t>
  </si>
  <si>
    <t>Seating – Double w/Single Integrated Child Seat (ICS) – Vinyl (Deduct)</t>
  </si>
  <si>
    <t>Seating – Double w/Single Integrated Child Seat (ICS) – Fabric (Deduct)</t>
  </si>
  <si>
    <t>Seating – Double w/Double Integrated Child Seat (ICS) - Vinyl</t>
  </si>
  <si>
    <t>Seating – Double w/Double Integrated Child Seat (ICS) - Fabric</t>
  </si>
  <si>
    <t>Video Surveillance – Two Camera System</t>
  </si>
  <si>
    <t>Video Surveillance -  Four Camera System</t>
  </si>
  <si>
    <t>Video Surveillance -  Six Camera System</t>
  </si>
  <si>
    <t>Video Surveillance -  DVR System Upgrade</t>
  </si>
  <si>
    <t xml:space="preserve">Video Surveillance – Extra Interior Cameras  </t>
  </si>
  <si>
    <t xml:space="preserve">Video Surveillance – Extra Exterior Cameras  </t>
  </si>
  <si>
    <t xml:space="preserve"> Local Share</t>
  </si>
  <si>
    <t>TAX ID #</t>
    <phoneticPr fontId="2" type="noConversion"/>
  </si>
  <si>
    <t>FORD FIN CODE</t>
    <phoneticPr fontId="2" type="noConversion"/>
  </si>
  <si>
    <t>`</t>
  </si>
  <si>
    <t>E-mail:</t>
  </si>
  <si>
    <t>Comments</t>
  </si>
  <si>
    <t>Donation box (in lieu of standard farebox – deduct)</t>
  </si>
  <si>
    <t>Power Seat Base (Driver)</t>
  </si>
  <si>
    <t>Farebox Electrical Prep Only (less standard farebox- deduct)</t>
  </si>
  <si>
    <t xml:space="preserve">Limited Slip Differential  </t>
  </si>
  <si>
    <t>Paint - One stripe</t>
  </si>
  <si>
    <t>Reflective Vinyl Belt Stripe</t>
  </si>
  <si>
    <t>Lift - Folding Platform (in lieu of standard lift)</t>
  </si>
  <si>
    <t>Wheelchair Single Point Securement System (in lieu of one standard L-Track position)</t>
  </si>
  <si>
    <t>Additional Wheelchair Position – L  Track System</t>
  </si>
  <si>
    <t>Additional Wheelchair Position – Single Point System</t>
  </si>
  <si>
    <t>Radio - AM/FM  stereo system w/ four speakers</t>
  </si>
  <si>
    <t>Public Address (PA) System Only w/ two speakers</t>
  </si>
  <si>
    <t>Radio – AM/FM/PA System w/ four speakers</t>
  </si>
  <si>
    <t>Radio – Speaker only (additional)</t>
  </si>
  <si>
    <t>Raised Flooring (No Wheel Wells)</t>
  </si>
  <si>
    <t>Seating – Forward Facing Standard Double Seat – Vinyl</t>
  </si>
  <si>
    <t>Seating – Forward Facing Standard Double Seat – Fabric</t>
  </si>
  <si>
    <t>Seating – Forward Facing Standard Double Seat – Vinyl (Deduct)</t>
  </si>
  <si>
    <t>Seating – Forward Facing Standard Double Seat – Fabric (Deduct)</t>
  </si>
  <si>
    <t>Seating – Forward Facing Double Fold-A-Way – Vinyl</t>
  </si>
  <si>
    <t>Seating – Forward Facing Double Fold-A-Way – Fabric</t>
  </si>
  <si>
    <t>Seating – Forward Facing Double Fold-A-Way – Vinyl (Deduct)</t>
  </si>
  <si>
    <t>Seating – Forward Facing Double Fold-A-Way – Fabric (Deduct)</t>
  </si>
  <si>
    <t>Seating – Single Flip-up – Vinyl</t>
  </si>
  <si>
    <t>Seating – Single Flip-up – Fabric</t>
  </si>
  <si>
    <t>Seating – Double Flip-up – Vinyl</t>
  </si>
  <si>
    <t>Seating – Double Flip-up – Fabric</t>
  </si>
  <si>
    <t>Seating – Double w/Single Integrated Child Seat (ICS) - Vinyl</t>
  </si>
  <si>
    <t>A</t>
  </si>
  <si>
    <t>B</t>
  </si>
  <si>
    <t>C</t>
  </si>
  <si>
    <t>D</t>
  </si>
  <si>
    <t>Local Share</t>
  </si>
  <si>
    <t>Total Price</t>
  </si>
  <si>
    <t>Qty</t>
  </si>
  <si>
    <t>Description</t>
  </si>
  <si>
    <t>Federal/State Share</t>
  </si>
  <si>
    <t>Paint - Roof second color</t>
  </si>
  <si>
    <t>Paint - Different Full body</t>
  </si>
  <si>
    <t>Two-way radio prep package</t>
  </si>
  <si>
    <t>Low Bidder Price</t>
  </si>
  <si>
    <t xml:space="preserve">Contract Options </t>
  </si>
  <si>
    <t>Transit Agency Name:</t>
  </si>
  <si>
    <t>Contact Name:</t>
  </si>
  <si>
    <t>Phone Number:</t>
  </si>
  <si>
    <t>Vendor Name</t>
  </si>
  <si>
    <t>Price Each</t>
  </si>
  <si>
    <t>Grand Total</t>
  </si>
  <si>
    <t>Contract Options Total</t>
  </si>
  <si>
    <t>Base Vehicle Totals</t>
  </si>
  <si>
    <t>Base + Contract Option Subtotal</t>
  </si>
  <si>
    <t>Chassis/ Manufacturer</t>
  </si>
  <si>
    <t>Contract Options</t>
  </si>
  <si>
    <t>Local Options</t>
  </si>
  <si>
    <t>Contact Information</t>
  </si>
  <si>
    <t xml:space="preserve"> I</t>
  </si>
  <si>
    <t>II</t>
  </si>
  <si>
    <t>III</t>
  </si>
  <si>
    <t>IV</t>
  </si>
  <si>
    <t>VI</t>
  </si>
  <si>
    <t>Agency Contract No.</t>
  </si>
  <si>
    <t>Enter Unit Price  Below</t>
  </si>
  <si>
    <t>VII</t>
  </si>
  <si>
    <t>Authorization</t>
  </si>
  <si>
    <t>Authorized Signature:</t>
  </si>
  <si>
    <t>Date:</t>
  </si>
  <si>
    <t>Enter Item Description Below</t>
  </si>
  <si>
    <t xml:space="preserve">Non-Specified Local Options (Paid 100% Locally)  </t>
  </si>
  <si>
    <t>V</t>
  </si>
  <si>
    <t>Body Manufacturer</t>
  </si>
  <si>
    <t xml:space="preserve"> Funding,Contract and Vehicle Information</t>
  </si>
  <si>
    <t>Vehicle Color Top</t>
  </si>
  <si>
    <t>Striping Color</t>
  </si>
  <si>
    <t>Striping Width</t>
  </si>
  <si>
    <t>Program</t>
  </si>
  <si>
    <t>Seating Color</t>
  </si>
  <si>
    <t>Flooring</t>
  </si>
  <si>
    <t>Vehicle Base Color</t>
  </si>
  <si>
    <t>Color Code</t>
  </si>
  <si>
    <t>Seating is standard in base vehicle floor plan.  Only use options below to modify floor plan.</t>
  </si>
  <si>
    <t xml:space="preserve">Vinyl:                                       Fabric:  </t>
  </si>
  <si>
    <t>4 + 2 passenger with lift</t>
  </si>
  <si>
    <t xml:space="preserve">Base Vehicle Floor Plans                         </t>
  </si>
  <si>
    <t xml:space="preserve">Optional: Administrative Fee </t>
  </si>
  <si>
    <t>Not to exceed:</t>
  </si>
  <si>
    <t>Air Conditioning - Rooftop System</t>
  </si>
  <si>
    <t>10 passenger without lift</t>
  </si>
  <si>
    <t>11 passenger without lift</t>
  </si>
  <si>
    <t>5 + 2 passenger with lift</t>
  </si>
  <si>
    <t xml:space="preserve">Vinyl Seat Covers                                                                  138” (min) Wheelbase (21-22 ft)                                            </t>
  </si>
  <si>
    <t xml:space="preserve">Fabric Seat Covers                                                                  138” (min) Wheelbase (21-22 ft)                                            </t>
  </si>
  <si>
    <r>
      <t>Ford</t>
    </r>
    <r>
      <rPr>
        <b/>
        <sz val="10"/>
        <rFont val="Arial"/>
        <family val="2"/>
      </rPr>
      <t xml:space="preserve"> (Gas Only - No Diesel Available)</t>
    </r>
  </si>
  <si>
    <t>State Vehicle Contract No.</t>
  </si>
  <si>
    <t>Seating - Rear five place passenger - Fabric</t>
  </si>
  <si>
    <t>Seating - Rear five place passenger - Vinyl</t>
  </si>
  <si>
    <t>Total</t>
  </si>
  <si>
    <t xml:space="preserve">Auxiliary Coolant Heater     </t>
  </si>
  <si>
    <t>Auxiliary Air Heater</t>
  </si>
  <si>
    <t>Destination Sign – Roller Curtain</t>
  </si>
  <si>
    <t xml:space="preserve">Destination Sign – LED </t>
  </si>
  <si>
    <t>Driver Side Running Board/Steps/Grab Handle</t>
  </si>
  <si>
    <t>Rear Emergency Exit Window</t>
  </si>
  <si>
    <t>Lift – Type I (in lieu of standard lift - deduct)</t>
  </si>
  <si>
    <t>Lift – Type II – Powered outer barrier (in lieu of standard lift)</t>
  </si>
  <si>
    <t xml:space="preserve">Portable Oxygen Tank Holder </t>
  </si>
  <si>
    <t>Assistive Blue Loop Straps</t>
  </si>
  <si>
    <t>Entrance Stepwell Heater</t>
  </si>
  <si>
    <t>Manual Entrance Door (no charge)</t>
  </si>
  <si>
    <t>Alternate Engine - CNG Class II - Dedicated</t>
  </si>
  <si>
    <t>Alternate Engine LPG 40 GGE Class I - Dedicated</t>
  </si>
  <si>
    <t>Alternate Engine LPG 40 GGE Class II - Dedicated</t>
  </si>
  <si>
    <t>Alternate Engine LPG 64 GGE Class II - Dedicated</t>
  </si>
  <si>
    <t>Alternate Engine LPG 24 GGE Class I - Bi-fuel</t>
  </si>
  <si>
    <t>Alternate Engine LPG 24 GGE Class II - Bi-fuel</t>
  </si>
  <si>
    <t xml:space="preserve">Stop Request System </t>
  </si>
  <si>
    <t>Back-up Sensor System</t>
  </si>
  <si>
    <t>Back-up Camera System (no charge)</t>
  </si>
  <si>
    <t>Video Surveillance Prep Package</t>
  </si>
  <si>
    <t>Entry Door Grab Handles</t>
  </si>
  <si>
    <t xml:space="preserve">Ceiling Handrails </t>
  </si>
  <si>
    <t>Wheelchair Lift Plexiglass Barriers</t>
  </si>
  <si>
    <t>Yellow Seatback Grab Handles</t>
  </si>
  <si>
    <t>OEM Chassis Cruise Control</t>
  </si>
  <si>
    <t>Alternate Flooring Manufacturer</t>
  </si>
  <si>
    <t>Reimbursable Options Subtotal</t>
  </si>
  <si>
    <t>VIII</t>
  </si>
  <si>
    <t>Alt. Video Surveillance – Two Camera System</t>
  </si>
  <si>
    <t>Alt. Video Surveillance -  Four Camera System</t>
  </si>
  <si>
    <t>Alt. Video Surveillance -  Six Camera System</t>
  </si>
  <si>
    <t>Alt. Video Surveillance -  DVR System Upgrade</t>
  </si>
  <si>
    <t xml:space="preserve">Alt. Video Surveillance – Extra Interior Cameras  </t>
  </si>
  <si>
    <t xml:space="preserve">Alt. Video Surveillance – Extra Exterior Cameras  </t>
  </si>
  <si>
    <t>Alt. Bike Rack (if different than brand above)</t>
  </si>
  <si>
    <t>Two-way Radio</t>
  </si>
  <si>
    <t>Alternate  Options</t>
  </si>
  <si>
    <t xml:space="preserve">Non-Specified Alternate Options (Paid with Federal/State)                           </t>
  </si>
  <si>
    <t xml:space="preserve"> Total (Base + Contract Options + Alternate Options + Local Options)</t>
  </si>
  <si>
    <t>Non-specified Alternate and Local Options (Paid 100% Locally) subtotal</t>
  </si>
  <si>
    <t>Spare Tire - Steer Axle - Only one spare tire per bus will be funded by MDOT</t>
  </si>
  <si>
    <t>Spare Tire - Drive Axle - Only one spare tire per bus will be funded by MDOT</t>
  </si>
  <si>
    <t>TESCO</t>
  </si>
  <si>
    <t>E</t>
  </si>
  <si>
    <t>F</t>
  </si>
  <si>
    <t>G</t>
  </si>
  <si>
    <t>H</t>
  </si>
  <si>
    <t>Decals/Branding - Limit $3000</t>
  </si>
  <si>
    <t>??????</t>
  </si>
  <si>
    <r>
      <t xml:space="preserve">Instructions:   </t>
    </r>
    <r>
      <rPr>
        <sz val="9"/>
        <rFont val="Arial"/>
        <family val="2"/>
      </rPr>
      <t xml:space="preserve">(1) Complete sections I &amp; II.  (2) For sections III and IV, simply type in the quantity and the form will automatically calculate costs.  (3) For section V (local options), type in the quantity, item decriptions, and unit prices as the form will automatically calculate costs.  (4) Sign and date the form in section VII.  (5) Submit completed and signed form to the vendor. (6) Once new bus is received and accepted, a copy of this completed form shall be submitted to MDOT with payment request (see </t>
    </r>
    <r>
      <rPr>
        <i/>
        <sz val="9"/>
        <rFont val="Arial"/>
        <family val="2"/>
      </rPr>
      <t>State Vehicle Purchasing Program Guidelines</t>
    </r>
    <r>
      <rPr>
        <sz val="9"/>
        <rFont val="Arial"/>
        <family val="2"/>
      </rPr>
      <t xml:space="preserve">).                         </t>
    </r>
    <r>
      <rPr>
        <b/>
        <sz val="9"/>
        <rFont val="Arial"/>
        <family val="2"/>
      </rPr>
      <t>Revision Date: 4/3/25</t>
    </r>
  </si>
  <si>
    <t>Air Conditioning – Split System-Skirt Mounted Condeser</t>
  </si>
  <si>
    <t>Air Conditioning – Split System-Roof Mounted Condeser</t>
  </si>
  <si>
    <t>Recessed Wheelchair Securement Station</t>
  </si>
  <si>
    <t>Rear Suspension Assist System - Mor/Ryde RS</t>
  </si>
  <si>
    <t xml:space="preserve">Rear Suspension Assist System - Liquid Spring Hydraulic </t>
  </si>
  <si>
    <t>Bike Rack - Three Position</t>
  </si>
  <si>
    <t>Bike Rack - Standard</t>
  </si>
  <si>
    <t>Strobe Light</t>
  </si>
  <si>
    <t>Blind Spot Assist Mirrors</t>
  </si>
  <si>
    <t>VEHICLE ORDER FORM - TESCO - Glaval/Forest River
Light-Duty Small Class I Metal Cage Bus Only
138” (min) Wheelbase (21-22 ft)                                                                                                                                                                                          5 years / 150,000 miles</t>
  </si>
  <si>
    <t>Glaval/Forest River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</si>
</sst>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0"/>
      <name val="Arial"/>
    </font>
    <font>
      <sz val="10"/>
      <name val="Arial"/>
      <family val="2"/>
    </font>
    <font>
      <sz val="8"/>
      <name val="Arial"/>
      <family val="2"/>
    </font>
    <font>
      <sz val="9"/>
      <name val="Arial"/>
      <family val="2"/>
    </font>
    <font>
      <b/>
      <sz val="10"/>
      <name val="Arial"/>
      <family val="2"/>
    </font>
    <font>
      <b/>
      <sz val="12"/>
      <name val="Arial"/>
      <family val="2"/>
    </font>
    <font>
      <b/>
      <sz val="9"/>
      <name val="Arial"/>
      <family val="2"/>
    </font>
    <font>
      <sz val="10"/>
      <name val="Arial"/>
      <family val="2"/>
    </font>
    <font>
      <sz val="10"/>
      <name val="Arial"/>
      <family val="2"/>
    </font>
    <font>
      <i/>
      <sz val="9"/>
      <name val="Arial"/>
      <family val="2"/>
    </font>
    <font>
      <b/>
      <sz val="8"/>
      <name val="Arial"/>
      <family val="2"/>
    </font>
    <font>
      <sz val="9"/>
      <color indexed="8"/>
      <name val="Arial"/>
      <family val="2"/>
    </font>
    <font>
      <sz val="8"/>
      <color rgb="FF000000"/>
      <name val="Tahoma"/>
      <family val="2"/>
    </font>
    <font>
      <sz val="10"/>
      <name val="Times New Roman"/>
      <family val="1"/>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71">
    <xf numFmtId="0" fontId="0" fillId="0" borderId="0" xfId="0"/>
    <xf numFmtId="0" fontId="4" fillId="0" borderId="0" xfId="0" applyFont="1" applyAlignment="1">
      <alignment horizontal="center"/>
    </xf>
    <xf numFmtId="0" fontId="4" fillId="2" borderId="1" xfId="0" applyFont="1" applyFill="1" applyBorder="1"/>
    <xf numFmtId="0" fontId="1" fillId="0" borderId="1" xfId="0" applyFont="1" applyBorder="1"/>
    <xf numFmtId="0" fontId="8" fillId="0" borderId="0" xfId="0" applyFont="1"/>
    <xf numFmtId="0" fontId="7" fillId="0" borderId="0" xfId="0" applyFont="1"/>
    <xf numFmtId="0" fontId="3" fillId="0" borderId="0" xfId="0" applyFont="1"/>
    <xf numFmtId="0" fontId="1" fillId="4" borderId="4" xfId="0" applyFont="1" applyFill="1" applyBorder="1" applyProtection="1">
      <protection locked="0"/>
    </xf>
    <xf numFmtId="0" fontId="3" fillId="0" borderId="1" xfId="0" applyFont="1" applyBorder="1" applyProtection="1">
      <protection locked="0"/>
    </xf>
    <xf numFmtId="164" fontId="3" fillId="0" borderId="1" xfId="0" applyNumberFormat="1" applyFont="1" applyBorder="1" applyAlignment="1" applyProtection="1">
      <alignment horizontal="center"/>
      <protection locked="0"/>
    </xf>
    <xf numFmtId="0" fontId="13" fillId="0" borderId="0" xfId="0" applyFont="1"/>
    <xf numFmtId="164" fontId="3" fillId="4" borderId="1" xfId="0" applyNumberFormat="1" applyFont="1" applyFill="1" applyBorder="1"/>
    <xf numFmtId="0" fontId="6" fillId="4" borderId="1" xfId="0" applyFont="1" applyFill="1" applyBorder="1"/>
    <xf numFmtId="0" fontId="4" fillId="4" borderId="1" xfId="0" applyFont="1" applyFill="1" applyBorder="1" applyAlignment="1" applyProtection="1">
      <alignment horizontal="left"/>
      <protection locked="0"/>
    </xf>
    <xf numFmtId="0" fontId="4" fillId="2" borderId="1" xfId="0" applyFont="1" applyFill="1" applyBorder="1" applyAlignment="1">
      <alignment vertical="top" wrapText="1"/>
    </xf>
    <xf numFmtId="0" fontId="4" fillId="4" borderId="4" xfId="0" applyFont="1" applyFill="1" applyBorder="1" applyAlignment="1">
      <alignment horizontal="right"/>
    </xf>
    <xf numFmtId="0" fontId="4" fillId="4" borderId="5" xfId="0" applyFont="1" applyFill="1" applyBorder="1" applyAlignment="1">
      <alignment horizontal="right"/>
    </xf>
    <xf numFmtId="0" fontId="1" fillId="4" borderId="4" xfId="0" applyFont="1" applyFill="1" applyBorder="1"/>
    <xf numFmtId="0" fontId="4" fillId="4" borderId="1" xfId="0" applyFont="1" applyFill="1" applyBorder="1" applyAlignment="1">
      <alignment horizontal="right" wrapText="1"/>
    </xf>
    <xf numFmtId="0" fontId="4" fillId="4" borderId="1" xfId="0" applyFont="1" applyFill="1" applyBorder="1"/>
    <xf numFmtId="0" fontId="4" fillId="4" borderId="1" xfId="0" applyFont="1" applyFill="1" applyBorder="1" applyAlignment="1">
      <alignment horizontal="right"/>
    </xf>
    <xf numFmtId="1" fontId="1" fillId="4" borderId="4" xfId="0" applyNumberFormat="1" applyFont="1" applyFill="1" applyBorder="1" applyAlignment="1">
      <alignment horizontal="center" vertical="center"/>
    </xf>
    <xf numFmtId="0" fontId="1" fillId="4" borderId="4" xfId="0" applyFont="1" applyFill="1" applyBorder="1" applyAlignment="1">
      <alignment vertical="top" wrapText="1"/>
    </xf>
    <xf numFmtId="0" fontId="4" fillId="0" borderId="2" xfId="0"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wrapText="1"/>
    </xf>
    <xf numFmtId="0" fontId="4" fillId="2" borderId="1" xfId="0" applyFont="1" applyFill="1" applyBorder="1" applyAlignment="1">
      <alignment horizontal="center"/>
    </xf>
    <xf numFmtId="0" fontId="10" fillId="2" borderId="1" xfId="0" applyFont="1" applyFill="1" applyBorder="1" applyAlignment="1">
      <alignment horizontal="center" wrapText="1"/>
    </xf>
    <xf numFmtId="0" fontId="4" fillId="2" borderId="1" xfId="0" applyFont="1" applyFill="1" applyBorder="1" applyAlignment="1">
      <alignment horizontal="center" wrapText="1"/>
    </xf>
    <xf numFmtId="0" fontId="3" fillId="0" borderId="1" xfId="0" applyFont="1" applyBorder="1" applyAlignment="1">
      <alignment horizontal="center"/>
    </xf>
    <xf numFmtId="4" fontId="3" fillId="0" borderId="1" xfId="0" applyNumberFormat="1" applyFont="1" applyBorder="1" applyAlignment="1">
      <alignment horizontal="left" vertical="center" wrapText="1"/>
    </xf>
    <xf numFmtId="164"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xf>
    <xf numFmtId="164" fontId="11" fillId="3" borderId="1" xfId="0" applyNumberFormat="1" applyFont="1" applyFill="1" applyBorder="1" applyAlignment="1">
      <alignment horizontal="center" vertical="center" wrapText="1"/>
    </xf>
    <xf numFmtId="0" fontId="6" fillId="2" borderId="2" xfId="0" applyFont="1" applyFill="1" applyBorder="1" applyAlignment="1">
      <alignment horizontal="center"/>
    </xf>
    <xf numFmtId="0" fontId="6" fillId="2" borderId="1" xfId="0" applyFont="1" applyFill="1" applyBorder="1" applyAlignment="1">
      <alignment horizontal="center"/>
    </xf>
    <xf numFmtId="0" fontId="6" fillId="0" borderId="3" xfId="0" applyFont="1" applyBorder="1" applyAlignment="1">
      <alignment horizontal="center"/>
    </xf>
    <xf numFmtId="0" fontId="3" fillId="0" borderId="3" xfId="0" applyFont="1" applyBorder="1"/>
    <xf numFmtId="0" fontId="6" fillId="0" borderId="1" xfId="0" applyFont="1" applyBorder="1" applyAlignment="1">
      <alignment horizontal="right"/>
    </xf>
    <xf numFmtId="164" fontId="11" fillId="0" borderId="1" xfId="0" applyNumberFormat="1" applyFont="1" applyBorder="1" applyAlignment="1">
      <alignment horizontal="center" vertical="center" wrapText="1"/>
    </xf>
    <xf numFmtId="164" fontId="3" fillId="0" borderId="1" xfId="0" applyNumberFormat="1" applyFont="1" applyBorder="1" applyAlignment="1">
      <alignment horizontal="center"/>
    </xf>
    <xf numFmtId="3" fontId="3" fillId="0" borderId="1" xfId="0" applyNumberFormat="1" applyFont="1" applyBorder="1" applyAlignment="1">
      <alignment horizontal="center" vertical="center" wrapText="1"/>
    </xf>
    <xf numFmtId="4" fontId="3" fillId="4" borderId="1" xfId="0" applyNumberFormat="1" applyFont="1" applyFill="1" applyBorder="1" applyAlignment="1">
      <alignment horizontal="center" vertical="center" wrapText="1"/>
    </xf>
    <xf numFmtId="4" fontId="3" fillId="0" borderId="1" xfId="0" applyNumberFormat="1" applyFont="1" applyBorder="1" applyAlignment="1">
      <alignment horizontal="center" vertical="center" wrapText="1"/>
    </xf>
    <xf numFmtId="0" fontId="3" fillId="0" borderId="1" xfId="0" applyFont="1" applyBorder="1"/>
    <xf numFmtId="0" fontId="6" fillId="0" borderId="1" xfId="0" applyFont="1" applyBorder="1" applyAlignment="1">
      <alignment horizontal="right" vertical="top" wrapText="1"/>
    </xf>
    <xf numFmtId="0" fontId="4" fillId="6" borderId="1" xfId="0" applyFont="1" applyFill="1" applyBorder="1" applyAlignment="1">
      <alignment vertical="top" wrapText="1"/>
    </xf>
    <xf numFmtId="0" fontId="1" fillId="4" borderId="1" xfId="0" applyFont="1" applyFill="1" applyBorder="1"/>
    <xf numFmtId="0" fontId="4" fillId="4" borderId="1" xfId="0" applyFont="1" applyFill="1" applyBorder="1" applyAlignment="1">
      <alignment horizontal="center"/>
    </xf>
    <xf numFmtId="0" fontId="6" fillId="4" borderId="1" xfId="0" applyFont="1" applyFill="1" applyBorder="1" applyAlignment="1">
      <alignment horizontal="center" wrapText="1"/>
    </xf>
    <xf numFmtId="0" fontId="4" fillId="4" borderId="1" xfId="0" applyFont="1" applyFill="1" applyBorder="1" applyAlignment="1">
      <alignment horizontal="center" wrapText="1"/>
    </xf>
    <xf numFmtId="0" fontId="4" fillId="0" borderId="0" xfId="0" applyFont="1"/>
    <xf numFmtId="0" fontId="4" fillId="4" borderId="4" xfId="0" applyFont="1" applyFill="1" applyBorder="1" applyAlignment="1">
      <alignment horizontal="center" wrapText="1"/>
    </xf>
    <xf numFmtId="0" fontId="1" fillId="4" borderId="1" xfId="0" applyFont="1" applyFill="1" applyBorder="1" applyAlignment="1">
      <alignment horizontal="center"/>
    </xf>
    <xf numFmtId="0" fontId="3" fillId="4" borderId="1" xfId="0" applyFont="1" applyFill="1" applyBorder="1" applyAlignment="1">
      <alignment horizontal="center"/>
    </xf>
    <xf numFmtId="164" fontId="3" fillId="4" borderId="1" xfId="0" applyNumberFormat="1" applyFont="1" applyFill="1" applyBorder="1" applyAlignment="1">
      <alignment horizontal="center" wrapText="1"/>
    </xf>
    <xf numFmtId="164" fontId="3" fillId="4" borderId="4" xfId="0" applyNumberFormat="1" applyFont="1" applyFill="1" applyBorder="1" applyAlignment="1">
      <alignment horizontal="center" wrapText="1"/>
    </xf>
    <xf numFmtId="0" fontId="3" fillId="4" borderId="1" xfId="0" applyFont="1" applyFill="1" applyBorder="1" applyAlignment="1">
      <alignment horizontal="left"/>
    </xf>
    <xf numFmtId="164" fontId="3" fillId="4" borderId="4" xfId="0" applyNumberFormat="1" applyFont="1" applyFill="1" applyBorder="1" applyAlignment="1">
      <alignment horizontal="center"/>
    </xf>
    <xf numFmtId="0" fontId="3" fillId="4" borderId="1" xfId="0" applyFont="1" applyFill="1" applyBorder="1"/>
    <xf numFmtId="164" fontId="3" fillId="4" borderId="1" xfId="0" applyNumberFormat="1" applyFont="1" applyFill="1" applyBorder="1" applyAlignment="1">
      <alignment horizontal="center" vertical="center"/>
    </xf>
    <xf numFmtId="0" fontId="6" fillId="0" borderId="1" xfId="0" applyFont="1" applyBorder="1" applyAlignment="1">
      <alignment horizontal="center" wrapText="1"/>
    </xf>
    <xf numFmtId="0" fontId="3" fillId="0" borderId="6" xfId="0" applyFont="1" applyBorder="1" applyAlignment="1">
      <alignment horizontal="center"/>
    </xf>
    <xf numFmtId="164" fontId="3" fillId="0" borderId="3" xfId="0" applyNumberFormat="1" applyFont="1" applyBorder="1" applyAlignment="1">
      <alignment horizontal="center"/>
    </xf>
    <xf numFmtId="164" fontId="3"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3" xfId="0" applyFont="1" applyBorder="1" applyAlignment="1">
      <alignment horizontal="center" vertical="center"/>
    </xf>
    <xf numFmtId="3" fontId="6" fillId="0" borderId="1" xfId="0" applyNumberFormat="1" applyFont="1" applyBorder="1" applyAlignment="1" applyProtection="1">
      <alignment horizontal="center" vertical="center" wrapText="1"/>
      <protection locked="0"/>
    </xf>
    <xf numFmtId="4" fontId="3" fillId="7" borderId="1" xfId="0" applyNumberFormat="1" applyFont="1" applyFill="1" applyBorder="1" applyAlignment="1">
      <alignment horizontal="center" vertical="center" wrapText="1"/>
    </xf>
    <xf numFmtId="4" fontId="3" fillId="5" borderId="4" xfId="0" applyNumberFormat="1" applyFont="1" applyFill="1" applyBorder="1" applyAlignment="1">
      <alignment horizontal="center" vertical="center" wrapText="1"/>
    </xf>
    <xf numFmtId="4" fontId="3" fillId="5" borderId="5" xfId="0" applyNumberFormat="1" applyFont="1" applyFill="1" applyBorder="1" applyAlignment="1">
      <alignment horizontal="center" vertical="center" wrapText="1"/>
    </xf>
    <xf numFmtId="4" fontId="3" fillId="5" borderId="2" xfId="0" applyNumberFormat="1" applyFont="1" applyFill="1" applyBorder="1" applyAlignment="1">
      <alignment horizontal="center" vertical="center" wrapText="1"/>
    </xf>
    <xf numFmtId="164" fontId="3" fillId="0" borderId="4" xfId="0" applyNumberFormat="1" applyFont="1" applyBorder="1" applyAlignment="1">
      <alignment horizontal="center"/>
    </xf>
    <xf numFmtId="164" fontId="3" fillId="0" borderId="2" xfId="0" applyNumberFormat="1" applyFont="1" applyBorder="1" applyAlignment="1">
      <alignment horizontal="center"/>
    </xf>
    <xf numFmtId="0" fontId="4" fillId="6" borderId="4" xfId="0" applyFont="1" applyFill="1" applyBorder="1"/>
    <xf numFmtId="0" fontId="4" fillId="6" borderId="5" xfId="0" applyFont="1" applyFill="1" applyBorder="1"/>
    <xf numFmtId="0" fontId="4" fillId="6" borderId="2" xfId="0" applyFont="1" applyFill="1" applyBorder="1"/>
    <xf numFmtId="0" fontId="4" fillId="2" borderId="1" xfId="0" applyFont="1" applyFill="1" applyBorder="1"/>
    <xf numFmtId="0" fontId="1" fillId="2" borderId="1" xfId="0" applyFont="1" applyFill="1" applyBorder="1"/>
    <xf numFmtId="164" fontId="3" fillId="6" borderId="13" xfId="0" applyNumberFormat="1" applyFont="1" applyFill="1" applyBorder="1" applyAlignment="1">
      <alignment horizontal="center"/>
    </xf>
    <xf numFmtId="164" fontId="3" fillId="6" borderId="3" xfId="0" applyNumberFormat="1" applyFont="1" applyFill="1" applyBorder="1" applyAlignment="1">
      <alignment horizontal="center"/>
    </xf>
    <xf numFmtId="0" fontId="1" fillId="4" borderId="4" xfId="0" applyFont="1" applyFill="1" applyBorder="1" applyAlignment="1" applyProtection="1">
      <alignment horizontal="left"/>
      <protection locked="0"/>
    </xf>
    <xf numFmtId="0" fontId="1" fillId="4" borderId="5" xfId="0" applyFont="1" applyFill="1" applyBorder="1" applyAlignment="1" applyProtection="1">
      <alignment horizontal="left"/>
      <protection locked="0"/>
    </xf>
    <xf numFmtId="0" fontId="1" fillId="4" borderId="2" xfId="0" applyFont="1" applyFill="1" applyBorder="1" applyAlignment="1" applyProtection="1">
      <alignment horizontal="left"/>
      <protection locked="0"/>
    </xf>
    <xf numFmtId="0" fontId="1" fillId="0" borderId="6" xfId="0" applyFont="1" applyBorder="1" applyAlignment="1">
      <alignment horizontal="center" vertical="top" wrapText="1"/>
    </xf>
    <xf numFmtId="0" fontId="1" fillId="0" borderId="13" xfId="0" applyFont="1" applyBorder="1" applyAlignment="1">
      <alignment horizontal="center" vertical="top" wrapText="1"/>
    </xf>
    <xf numFmtId="0" fontId="1" fillId="0" borderId="3" xfId="0" applyFont="1" applyBorder="1" applyAlignment="1">
      <alignment horizontal="center" vertical="top" wrapText="1"/>
    </xf>
    <xf numFmtId="0" fontId="5" fillId="0" borderId="6" xfId="0" applyFont="1" applyBorder="1" applyAlignment="1">
      <alignment vertical="center" textRotation="255"/>
    </xf>
    <xf numFmtId="0" fontId="1" fillId="0" borderId="13" xfId="0" applyFont="1" applyBorder="1"/>
    <xf numFmtId="0" fontId="4" fillId="4" borderId="1" xfId="0" applyFont="1" applyFill="1" applyBorder="1" applyAlignment="1">
      <alignment horizontal="right" wrapText="1"/>
    </xf>
    <xf numFmtId="0" fontId="4" fillId="0" borderId="6" xfId="0" applyFont="1" applyBorder="1" applyAlignment="1">
      <alignment horizontal="center" vertical="center" textRotation="255" wrapText="1"/>
    </xf>
    <xf numFmtId="0" fontId="4" fillId="0" borderId="13"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6" fillId="0" borderId="4" xfId="0" applyFont="1" applyBorder="1" applyAlignment="1">
      <alignment horizontal="right"/>
    </xf>
    <xf numFmtId="0" fontId="3" fillId="0" borderId="5" xfId="0" applyFont="1" applyBorder="1"/>
    <xf numFmtId="0" fontId="3" fillId="0" borderId="2" xfId="0" applyFont="1" applyBorder="1"/>
    <xf numFmtId="0" fontId="6" fillId="0" borderId="4" xfId="0" applyFont="1" applyBorder="1" applyAlignment="1">
      <alignment horizontal="center"/>
    </xf>
    <xf numFmtId="0" fontId="6" fillId="0" borderId="2" xfId="0" applyFont="1" applyBorder="1" applyAlignment="1">
      <alignment horizontal="center"/>
    </xf>
    <xf numFmtId="0" fontId="4" fillId="2" borderId="4" xfId="0" applyFont="1" applyFill="1" applyBorder="1"/>
    <xf numFmtId="0" fontId="4" fillId="2" borderId="5" xfId="0" applyFont="1" applyFill="1" applyBorder="1"/>
    <xf numFmtId="0" fontId="4" fillId="2" borderId="2" xfId="0" applyFont="1" applyFill="1" applyBorder="1"/>
    <xf numFmtId="0" fontId="1" fillId="0" borderId="1" xfId="0" applyFont="1" applyBorder="1"/>
    <xf numFmtId="0" fontId="4" fillId="0" borderId="8" xfId="0" applyFont="1" applyBorder="1" applyAlignment="1">
      <alignment horizontal="right"/>
    </xf>
    <xf numFmtId="0" fontId="1" fillId="0" borderId="7" xfId="0" applyFont="1" applyBorder="1" applyAlignment="1">
      <alignment horizontal="right"/>
    </xf>
    <xf numFmtId="0" fontId="1" fillId="0" borderId="10" xfId="0" applyFont="1" applyBorder="1" applyAlignment="1">
      <alignment horizontal="right"/>
    </xf>
    <xf numFmtId="0" fontId="1" fillId="0" borderId="12" xfId="0" applyFont="1" applyBorder="1" applyAlignment="1">
      <alignment horizontal="right"/>
    </xf>
    <xf numFmtId="0" fontId="1" fillId="0" borderId="8" xfId="0" applyFont="1" applyBorder="1" applyProtection="1">
      <protection locked="0"/>
    </xf>
    <xf numFmtId="0" fontId="1" fillId="0" borderId="9" xfId="0" applyFont="1" applyBorder="1" applyProtection="1">
      <protection locked="0"/>
    </xf>
    <xf numFmtId="0" fontId="1" fillId="0" borderId="10" xfId="0" applyFont="1" applyBorder="1" applyProtection="1">
      <protection locked="0"/>
    </xf>
    <xf numFmtId="0" fontId="1" fillId="0" borderId="11" xfId="0" applyFont="1" applyBorder="1" applyProtection="1">
      <protection locked="0"/>
    </xf>
    <xf numFmtId="0" fontId="4" fillId="0" borderId="6" xfId="0" applyFont="1" applyBorder="1" applyAlignment="1">
      <alignment horizontal="right"/>
    </xf>
    <xf numFmtId="0" fontId="4" fillId="0" borderId="3" xfId="0" applyFont="1" applyBorder="1" applyAlignment="1">
      <alignment horizontal="right"/>
    </xf>
    <xf numFmtId="0" fontId="1" fillId="0" borderId="7" xfId="0" applyFont="1" applyBorder="1" applyProtection="1">
      <protection locked="0"/>
    </xf>
    <xf numFmtId="0" fontId="1" fillId="0" borderId="12" xfId="0" applyFont="1" applyBorder="1" applyProtection="1">
      <protection locked="0"/>
    </xf>
    <xf numFmtId="0" fontId="4" fillId="2" borderId="4" xfId="0" applyFont="1" applyFill="1" applyBorder="1" applyAlignment="1">
      <alignment horizontal="left"/>
    </xf>
    <xf numFmtId="0" fontId="4" fillId="2" borderId="5" xfId="0" applyFont="1" applyFill="1" applyBorder="1" applyAlignment="1">
      <alignment horizontal="left"/>
    </xf>
    <xf numFmtId="0" fontId="4" fillId="2" borderId="2" xfId="0" applyFont="1" applyFill="1" applyBorder="1" applyAlignment="1">
      <alignment horizontal="left"/>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3" fillId="0" borderId="12" xfId="0" applyFont="1" applyBorder="1"/>
    <xf numFmtId="164" fontId="6" fillId="0" borderId="1" xfId="0" applyNumberFormat="1" applyFont="1" applyBorder="1" applyAlignment="1">
      <alignment horizontal="center"/>
    </xf>
    <xf numFmtId="164" fontId="6" fillId="0" borderId="4" xfId="0" applyNumberFormat="1" applyFont="1" applyBorder="1" applyAlignment="1">
      <alignment horizontal="center" vertical="center"/>
    </xf>
    <xf numFmtId="164" fontId="6" fillId="0" borderId="2" xfId="0" applyNumberFormat="1" applyFont="1" applyBorder="1" applyAlignment="1">
      <alignment horizontal="center" vertical="center"/>
    </xf>
    <xf numFmtId="0" fontId="3" fillId="0" borderId="7" xfId="0" applyFont="1" applyBorder="1"/>
    <xf numFmtId="164" fontId="3" fillId="0" borderId="1" xfId="0" applyNumberFormat="1" applyFont="1" applyBorder="1" applyAlignment="1">
      <alignment horizont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7"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164" fontId="6" fillId="0" borderId="8" xfId="0" applyNumberFormat="1" applyFont="1" applyBorder="1" applyAlignment="1" applyProtection="1">
      <alignment horizontal="center"/>
      <protection locked="0"/>
    </xf>
    <xf numFmtId="164" fontId="6" fillId="0" borderId="7" xfId="0" applyNumberFormat="1" applyFont="1" applyBorder="1" applyAlignment="1" applyProtection="1">
      <alignment horizontal="center"/>
      <protection locked="0"/>
    </xf>
    <xf numFmtId="164" fontId="6" fillId="0" borderId="10" xfId="0" applyNumberFormat="1" applyFont="1" applyBorder="1" applyAlignment="1" applyProtection="1">
      <alignment horizontal="center"/>
      <protection locked="0"/>
    </xf>
    <xf numFmtId="164" fontId="6" fillId="0" borderId="12" xfId="0" applyNumberFormat="1" applyFont="1" applyBorder="1" applyAlignment="1" applyProtection="1">
      <alignment horizontal="center"/>
      <protection locked="0"/>
    </xf>
    <xf numFmtId="0" fontId="4" fillId="2" borderId="8" xfId="0" applyFont="1" applyFill="1" applyBorder="1" applyAlignment="1">
      <alignment horizontal="center"/>
    </xf>
    <xf numFmtId="0" fontId="4" fillId="2" borderId="7" xfId="0" applyFont="1" applyFill="1" applyBorder="1" applyAlignment="1">
      <alignment horizontal="center"/>
    </xf>
    <xf numFmtId="0" fontId="4" fillId="2" borderId="10" xfId="0" applyFont="1" applyFill="1" applyBorder="1" applyAlignment="1">
      <alignment horizontal="center"/>
    </xf>
    <xf numFmtId="0" fontId="4" fillId="2" borderId="12" xfId="0" applyFont="1" applyFill="1" applyBorder="1" applyAlignment="1">
      <alignment horizontal="center"/>
    </xf>
    <xf numFmtId="164" fontId="3" fillId="0" borderId="4" xfId="0" applyNumberFormat="1" applyFont="1" applyBorder="1" applyAlignment="1">
      <alignment horizontal="center" vertical="center"/>
    </xf>
    <xf numFmtId="164" fontId="3" fillId="0" borderId="2" xfId="0" applyNumberFormat="1" applyFont="1" applyBorder="1" applyAlignment="1">
      <alignment horizontal="center" vertical="center"/>
    </xf>
    <xf numFmtId="0" fontId="1" fillId="4" borderId="1" xfId="0" applyFont="1" applyFill="1" applyBorder="1" applyAlignment="1">
      <alignment horizontal="right"/>
    </xf>
    <xf numFmtId="0" fontId="1" fillId="0" borderId="6" xfId="0" applyFont="1" applyBorder="1" applyAlignment="1">
      <alignment vertical="top" wrapText="1"/>
    </xf>
    <xf numFmtId="0" fontId="1" fillId="0" borderId="13" xfId="0" applyFont="1" applyBorder="1" applyAlignment="1">
      <alignment vertical="top" wrapText="1"/>
    </xf>
    <xf numFmtId="0" fontId="4" fillId="4" borderId="1" xfId="0" applyFont="1" applyFill="1" applyBorder="1" applyAlignment="1">
      <alignment horizontal="right"/>
    </xf>
    <xf numFmtId="0" fontId="4" fillId="4" borderId="4" xfId="0" applyFont="1" applyFill="1" applyBorder="1" applyAlignment="1" applyProtection="1">
      <alignment horizontal="left"/>
      <protection locked="0"/>
    </xf>
    <xf numFmtId="0" fontId="4" fillId="4" borderId="2" xfId="0" applyFont="1" applyFill="1" applyBorder="1" applyAlignment="1" applyProtection="1">
      <alignment horizontal="left"/>
      <protection locked="0"/>
    </xf>
    <xf numFmtId="0" fontId="4" fillId="4" borderId="5" xfId="0" applyFont="1" applyFill="1" applyBorder="1" applyAlignment="1" applyProtection="1">
      <alignment horizontal="left"/>
      <protection locked="0"/>
    </xf>
    <xf numFmtId="0" fontId="1" fillId="4" borderId="4" xfId="0" applyFont="1" applyFill="1" applyBorder="1" applyAlignment="1" applyProtection="1">
      <alignment horizontal="center"/>
      <protection locked="0"/>
    </xf>
    <xf numFmtId="0" fontId="1" fillId="4" borderId="5" xfId="0" applyFont="1" applyFill="1" applyBorder="1" applyAlignment="1" applyProtection="1">
      <alignment horizontal="center"/>
      <protection locked="0"/>
    </xf>
    <xf numFmtId="0" fontId="1" fillId="4" borderId="2" xfId="0" applyFont="1" applyFill="1" applyBorder="1" applyAlignment="1" applyProtection="1">
      <alignment horizontal="center"/>
      <protection locked="0"/>
    </xf>
    <xf numFmtId="0" fontId="4" fillId="4" borderId="4" xfId="0" applyFont="1" applyFill="1" applyBorder="1" applyAlignment="1">
      <alignment horizontal="center" wrapText="1"/>
    </xf>
    <xf numFmtId="0" fontId="4" fillId="4" borderId="2" xfId="0" applyFont="1" applyFill="1" applyBorder="1" applyAlignment="1">
      <alignment horizontal="center" wrapText="1"/>
    </xf>
    <xf numFmtId="0" fontId="4" fillId="4" borderId="6" xfId="0" applyFont="1" applyFill="1" applyBorder="1" applyAlignment="1">
      <alignment vertical="center" textRotation="255" wrapText="1"/>
    </xf>
    <xf numFmtId="0" fontId="4" fillId="4" borderId="13" xfId="0" applyFont="1" applyFill="1" applyBorder="1" applyAlignment="1">
      <alignment vertical="center" textRotation="255" wrapText="1"/>
    </xf>
    <xf numFmtId="0" fontId="4" fillId="4" borderId="3" xfId="0" applyFont="1" applyFill="1" applyBorder="1" applyAlignment="1">
      <alignment vertical="center" textRotation="255" wrapText="1"/>
    </xf>
    <xf numFmtId="0" fontId="5" fillId="0" borderId="0" xfId="0" applyFont="1" applyAlignment="1">
      <alignment horizontal="center" wrapText="1"/>
    </xf>
    <xf numFmtId="0" fontId="4" fillId="2" borderId="6" xfId="0" applyFont="1" applyFill="1" applyBorder="1"/>
    <xf numFmtId="0" fontId="4" fillId="4" borderId="1" xfId="0" applyFont="1" applyFill="1" applyBorder="1" applyAlignment="1" applyProtection="1">
      <alignment horizontal="left"/>
      <protection locked="0"/>
    </xf>
    <xf numFmtId="0" fontId="6" fillId="0" borderId="1" xfId="0" applyFont="1" applyBorder="1" applyAlignment="1">
      <alignment horizontal="left" wrapText="1"/>
    </xf>
    <xf numFmtId="0" fontId="5" fillId="0" borderId="1" xfId="0" applyFont="1" applyBorder="1" applyAlignment="1">
      <alignment horizontal="left" wrapText="1"/>
    </xf>
    <xf numFmtId="0" fontId="4" fillId="2" borderId="1" xfId="0" applyFont="1" applyFill="1" applyBorder="1" applyAlignment="1">
      <alignment horizontal="left" wrapText="1"/>
    </xf>
    <xf numFmtId="0" fontId="5" fillId="2" borderId="1" xfId="0" applyFont="1" applyFill="1" applyBorder="1" applyAlignment="1">
      <alignment horizontal="left" wrapText="1"/>
    </xf>
    <xf numFmtId="0" fontId="4" fillId="4" borderId="4" xfId="0" applyFont="1" applyFill="1" applyBorder="1" applyAlignment="1">
      <alignment horizontal="right"/>
    </xf>
    <xf numFmtId="0" fontId="4" fillId="4" borderId="2" xfId="0" applyFont="1" applyFill="1" applyBorder="1" applyAlignment="1">
      <alignment horizontal="right"/>
    </xf>
    <xf numFmtId="0" fontId="1" fillId="4" borderId="2" xfId="0" applyFont="1" applyFill="1" applyBorder="1" applyAlignment="1">
      <alignment horizontal="right"/>
    </xf>
    <xf numFmtId="0" fontId="4" fillId="4" borderId="5" xfId="0" applyFont="1" applyFill="1" applyBorder="1" applyAlignment="1">
      <alignment horizontal="right"/>
    </xf>
    <xf numFmtId="0" fontId="5" fillId="0" borderId="6" xfId="0" applyFont="1" applyBorder="1" applyAlignment="1">
      <alignment horizontal="center" vertical="center" textRotation="255"/>
    </xf>
    <xf numFmtId="0" fontId="1" fillId="0" borderId="3" xfId="0" applyFont="1" applyBorder="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47625</xdr:rowOff>
    </xdr:from>
    <xdr:to>
      <xdr:col>1</xdr:col>
      <xdr:colOff>476250</xdr:colOff>
      <xdr:row>0</xdr:row>
      <xdr:rowOff>619125</xdr:rowOff>
    </xdr:to>
    <xdr:pic>
      <xdr:nvPicPr>
        <xdr:cNvPr id="1098" name="Picture 1" descr="cutawayB&amp;W">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885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285750</xdr:colOff>
          <xdr:row>14</xdr:row>
          <xdr:rowOff>152400</xdr:rowOff>
        </xdr:from>
        <xdr:to>
          <xdr:col>5</xdr:col>
          <xdr:colOff>809625</xdr:colOff>
          <xdr:row>16</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Tan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14</xdr:row>
          <xdr:rowOff>152400</xdr:rowOff>
        </xdr:from>
        <xdr:to>
          <xdr:col>6</xdr:col>
          <xdr:colOff>285750</xdr:colOff>
          <xdr:row>16</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13</xdr:row>
          <xdr:rowOff>142875</xdr:rowOff>
        </xdr:from>
        <xdr:to>
          <xdr:col>8</xdr:col>
          <xdr:colOff>771525</xdr:colOff>
          <xdr:row>15</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Camira Blue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xdr:row>
          <xdr:rowOff>133350</xdr:rowOff>
        </xdr:from>
        <xdr:to>
          <xdr:col>6</xdr:col>
          <xdr:colOff>600075</xdr:colOff>
          <xdr:row>15</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Blue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13</xdr:row>
          <xdr:rowOff>142875</xdr:rowOff>
        </xdr:from>
        <xdr:to>
          <xdr:col>8</xdr:col>
          <xdr:colOff>38100</xdr:colOff>
          <xdr:row>15</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Camira Gray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13</xdr:row>
          <xdr:rowOff>152400</xdr:rowOff>
        </xdr:from>
        <xdr:to>
          <xdr:col>5</xdr:col>
          <xdr:colOff>828675</xdr:colOff>
          <xdr:row>15</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Tan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695325</xdr:colOff>
          <xdr:row>13</xdr:row>
          <xdr:rowOff>142875</xdr:rowOff>
        </xdr:from>
        <xdr:to>
          <xdr:col>6</xdr:col>
          <xdr:colOff>219075</xdr:colOff>
          <xdr:row>15</xdr:row>
          <xdr:rowOff>28575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Gray </a:t>
              </a:r>
            </a:p>
          </xdr:txBody>
        </xdr:sp>
        <xdr:clientData/>
      </xdr:twoCellAnchor>
    </mc:Choice>
    <mc:Fallback/>
  </mc:AlternateContent>
  <xdr:twoCellAnchor editAs="oneCell">
    <xdr:from>
      <xdr:col>0</xdr:col>
      <xdr:colOff>85725</xdr:colOff>
      <xdr:row>0</xdr:row>
      <xdr:rowOff>47625</xdr:rowOff>
    </xdr:from>
    <xdr:to>
      <xdr:col>1</xdr:col>
      <xdr:colOff>476250</xdr:colOff>
      <xdr:row>0</xdr:row>
      <xdr:rowOff>619125</xdr:rowOff>
    </xdr:to>
    <xdr:pic>
      <xdr:nvPicPr>
        <xdr:cNvPr id="13" name="Picture 1" descr="cutawayB&amp;W">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8858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47625</xdr:rowOff>
    </xdr:from>
    <xdr:to>
      <xdr:col>1</xdr:col>
      <xdr:colOff>476250</xdr:colOff>
      <xdr:row>0</xdr:row>
      <xdr:rowOff>619125</xdr:rowOff>
    </xdr:to>
    <xdr:pic>
      <xdr:nvPicPr>
        <xdr:cNvPr id="14" name="Picture 1" descr="cutawayB&amp;W">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9112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47625</xdr:rowOff>
    </xdr:from>
    <xdr:to>
      <xdr:col>1</xdr:col>
      <xdr:colOff>476250</xdr:colOff>
      <xdr:row>0</xdr:row>
      <xdr:rowOff>619125</xdr:rowOff>
    </xdr:to>
    <xdr:pic>
      <xdr:nvPicPr>
        <xdr:cNvPr id="15" name="Picture 1" descr="cutawayB&amp;W">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9112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8"/>
  <sheetViews>
    <sheetView tabSelected="1" zoomScaleNormal="100" workbookViewId="0">
      <selection activeCell="D4" sqref="D4:I4"/>
    </sheetView>
  </sheetViews>
  <sheetFormatPr defaultColWidth="8.85546875" defaultRowHeight="12.75" x14ac:dyDescent="0.2"/>
  <cols>
    <col min="1" max="1" width="7.42578125" customWidth="1"/>
    <col min="2" max="2" width="8.5703125" customWidth="1"/>
    <col min="3" max="3" width="12.140625" customWidth="1"/>
    <col min="4" max="4" width="36.42578125" customWidth="1"/>
    <col min="5" max="5" width="20" customWidth="1"/>
    <col min="6" max="6" width="14.85546875" customWidth="1"/>
    <col min="7" max="7" width="11.5703125" customWidth="1"/>
    <col min="8" max="8" width="14.140625" customWidth="1"/>
    <col min="9" max="9" width="14.42578125" customWidth="1"/>
    <col min="10" max="10" width="8.85546875" hidden="1" customWidth="1"/>
  </cols>
  <sheetData>
    <row r="1" spans="1:10" ht="69.599999999999994" customHeight="1" x14ac:dyDescent="0.25">
      <c r="A1" s="158" t="s">
        <v>174</v>
      </c>
      <c r="B1" s="158"/>
      <c r="C1" s="158"/>
      <c r="D1" s="158"/>
      <c r="E1" s="158"/>
      <c r="F1" s="158"/>
      <c r="G1" s="158"/>
      <c r="H1" s="158"/>
      <c r="I1" s="158"/>
    </row>
    <row r="2" spans="1:10" ht="48.75" customHeight="1" x14ac:dyDescent="0.25">
      <c r="A2" s="161" t="s">
        <v>164</v>
      </c>
      <c r="B2" s="162"/>
      <c r="C2" s="162"/>
      <c r="D2" s="162"/>
      <c r="E2" s="162"/>
      <c r="F2" s="162"/>
      <c r="G2" s="162"/>
      <c r="H2" s="162"/>
      <c r="I2" s="162"/>
    </row>
    <row r="3" spans="1:10" ht="14.25" customHeight="1" x14ac:dyDescent="0.25">
      <c r="A3" s="14" t="s">
        <v>72</v>
      </c>
      <c r="B3" s="163" t="s">
        <v>71</v>
      </c>
      <c r="C3" s="164"/>
      <c r="D3" s="164"/>
      <c r="E3" s="164"/>
      <c r="F3" s="164"/>
      <c r="G3" s="164"/>
      <c r="H3" s="164"/>
      <c r="I3" s="164"/>
    </row>
    <row r="4" spans="1:10" x14ac:dyDescent="0.2">
      <c r="A4" s="85"/>
      <c r="B4" s="146" t="s">
        <v>59</v>
      </c>
      <c r="C4" s="146"/>
      <c r="D4" s="82"/>
      <c r="E4" s="83"/>
      <c r="F4" s="83"/>
      <c r="G4" s="83"/>
      <c r="H4" s="83"/>
      <c r="I4" s="84"/>
    </row>
    <row r="5" spans="1:10" x14ac:dyDescent="0.2">
      <c r="A5" s="86"/>
      <c r="B5" s="165" t="s">
        <v>60</v>
      </c>
      <c r="C5" s="167"/>
      <c r="D5" s="82"/>
      <c r="E5" s="83"/>
      <c r="F5" s="83"/>
      <c r="G5" s="83"/>
      <c r="H5" s="83"/>
      <c r="I5" s="84"/>
    </row>
    <row r="6" spans="1:10" x14ac:dyDescent="0.2">
      <c r="A6" s="86"/>
      <c r="B6" s="165" t="s">
        <v>61</v>
      </c>
      <c r="C6" s="166"/>
      <c r="D6" s="82"/>
      <c r="E6" s="83"/>
      <c r="F6" s="83"/>
      <c r="G6" s="83"/>
      <c r="H6" s="83"/>
      <c r="I6" s="84"/>
    </row>
    <row r="7" spans="1:10" x14ac:dyDescent="0.2">
      <c r="A7" s="86"/>
      <c r="B7" s="15"/>
      <c r="C7" s="16" t="s">
        <v>15</v>
      </c>
      <c r="D7" s="82"/>
      <c r="E7" s="83"/>
      <c r="F7" s="83"/>
      <c r="G7" s="83"/>
      <c r="H7" s="83"/>
      <c r="I7" s="84"/>
    </row>
    <row r="8" spans="1:10" x14ac:dyDescent="0.2">
      <c r="A8" s="86"/>
      <c r="B8" s="15"/>
      <c r="C8" s="16" t="s">
        <v>13</v>
      </c>
      <c r="D8" s="82"/>
      <c r="E8" s="83"/>
      <c r="F8" s="83"/>
      <c r="G8" s="83"/>
      <c r="H8" s="83"/>
      <c r="I8" s="84"/>
    </row>
    <row r="9" spans="1:10" ht="12.6" customHeight="1" x14ac:dyDescent="0.2">
      <c r="A9" s="87"/>
      <c r="B9" s="165" t="s">
        <v>12</v>
      </c>
      <c r="C9" s="168"/>
      <c r="D9" s="82"/>
      <c r="E9" s="83"/>
      <c r="F9" s="83"/>
      <c r="G9" s="83"/>
      <c r="H9" s="83"/>
      <c r="I9" s="84"/>
    </row>
    <row r="10" spans="1:10" ht="14.25" customHeight="1" x14ac:dyDescent="0.2">
      <c r="A10" s="14" t="s">
        <v>73</v>
      </c>
      <c r="B10" s="78" t="s">
        <v>87</v>
      </c>
      <c r="C10" s="78"/>
      <c r="D10" s="78"/>
      <c r="E10" s="159"/>
      <c r="F10" s="159"/>
      <c r="G10" s="159"/>
      <c r="H10" s="159"/>
      <c r="I10" s="159"/>
    </row>
    <row r="11" spans="1:10" x14ac:dyDescent="0.2">
      <c r="A11" s="144"/>
      <c r="B11" s="146" t="s">
        <v>91</v>
      </c>
      <c r="C11" s="146"/>
      <c r="D11" s="7"/>
      <c r="E11" s="18" t="s">
        <v>94</v>
      </c>
      <c r="F11" s="13"/>
      <c r="G11" s="19" t="s">
        <v>95</v>
      </c>
      <c r="H11" s="147"/>
      <c r="I11" s="148"/>
    </row>
    <row r="12" spans="1:10" x14ac:dyDescent="0.2">
      <c r="A12" s="145"/>
      <c r="B12" s="146" t="s">
        <v>77</v>
      </c>
      <c r="C12" s="146"/>
      <c r="D12" s="7"/>
      <c r="E12" s="20" t="s">
        <v>88</v>
      </c>
      <c r="F12" s="160"/>
      <c r="G12" s="160"/>
      <c r="H12" s="160"/>
      <c r="I12" s="160"/>
    </row>
    <row r="13" spans="1:10" ht="25.5" customHeight="1" x14ac:dyDescent="0.2">
      <c r="A13" s="145"/>
      <c r="B13" s="153" t="s">
        <v>109</v>
      </c>
      <c r="C13" s="154"/>
      <c r="D13" s="21" t="s">
        <v>163</v>
      </c>
      <c r="E13" s="20" t="s">
        <v>89</v>
      </c>
      <c r="F13" s="147"/>
      <c r="G13" s="149"/>
      <c r="H13" s="149"/>
      <c r="I13" s="148"/>
      <c r="J13" s="1"/>
    </row>
    <row r="14" spans="1:10" x14ac:dyDescent="0.2">
      <c r="A14" s="145"/>
      <c r="B14" s="146" t="s">
        <v>62</v>
      </c>
      <c r="C14" s="146"/>
      <c r="D14" s="17" t="s">
        <v>157</v>
      </c>
      <c r="E14" s="20" t="s">
        <v>90</v>
      </c>
      <c r="F14" s="147"/>
      <c r="G14" s="149"/>
      <c r="H14" s="149"/>
      <c r="I14" s="148"/>
      <c r="J14" s="1"/>
    </row>
    <row r="15" spans="1:10" x14ac:dyDescent="0.2">
      <c r="A15" s="145"/>
      <c r="B15" s="90" t="s">
        <v>86</v>
      </c>
      <c r="C15" s="90"/>
      <c r="D15" s="17" t="s">
        <v>175</v>
      </c>
      <c r="E15" s="18" t="s">
        <v>92</v>
      </c>
      <c r="F15" s="82" t="s">
        <v>97</v>
      </c>
      <c r="G15" s="83"/>
      <c r="H15" s="83"/>
      <c r="I15" s="84"/>
    </row>
    <row r="16" spans="1:10" x14ac:dyDescent="0.2">
      <c r="A16" s="145"/>
      <c r="B16" s="90" t="s">
        <v>68</v>
      </c>
      <c r="C16" s="143"/>
      <c r="D16" s="22" t="s">
        <v>108</v>
      </c>
      <c r="E16" s="18" t="s">
        <v>93</v>
      </c>
      <c r="F16" s="150"/>
      <c r="G16" s="151"/>
      <c r="H16" s="151"/>
      <c r="I16" s="152"/>
    </row>
    <row r="17" spans="1:11" x14ac:dyDescent="0.2">
      <c r="A17" s="14" t="s">
        <v>74</v>
      </c>
      <c r="B17" s="78" t="s">
        <v>99</v>
      </c>
      <c r="C17" s="78"/>
      <c r="D17" s="78"/>
      <c r="E17" s="78"/>
      <c r="F17" s="78"/>
      <c r="G17" s="78"/>
      <c r="H17" s="78"/>
      <c r="I17" s="78"/>
    </row>
    <row r="18" spans="1:11" s="1" customFormat="1" ht="25.5" x14ac:dyDescent="0.2">
      <c r="A18" s="169"/>
      <c r="B18" s="23"/>
      <c r="C18" s="24" t="s">
        <v>51</v>
      </c>
      <c r="D18" s="24" t="s">
        <v>52</v>
      </c>
      <c r="E18" s="24" t="s">
        <v>63</v>
      </c>
      <c r="F18" s="24" t="s">
        <v>50</v>
      </c>
      <c r="G18" s="25" t="s">
        <v>57</v>
      </c>
      <c r="H18" s="25" t="s">
        <v>53</v>
      </c>
      <c r="I18" s="24" t="s">
        <v>49</v>
      </c>
      <c r="J18"/>
    </row>
    <row r="19" spans="1:11" s="1" customFormat="1" ht="22.5" x14ac:dyDescent="0.2">
      <c r="A19" s="89"/>
      <c r="B19" s="26"/>
      <c r="C19" s="26"/>
      <c r="D19" s="27" t="s">
        <v>106</v>
      </c>
      <c r="E19" s="26"/>
      <c r="F19" s="26"/>
      <c r="G19" s="28"/>
      <c r="H19" s="28"/>
      <c r="I19" s="26"/>
      <c r="J19"/>
    </row>
    <row r="20" spans="1:11" ht="13.5" customHeight="1" x14ac:dyDescent="0.2">
      <c r="A20" s="89"/>
      <c r="B20" s="29" t="s">
        <v>45</v>
      </c>
      <c r="C20" s="66"/>
      <c r="D20" s="30" t="s">
        <v>103</v>
      </c>
      <c r="E20" s="31">
        <v>111015</v>
      </c>
      <c r="F20" s="32">
        <f t="shared" ref="F20:F23" si="0">C20*E20</f>
        <v>0</v>
      </c>
      <c r="G20" s="31">
        <v>102768</v>
      </c>
      <c r="H20" s="33" cm="1">
        <f t="array" ref="H20">_xlfn.IFS(E20&lt;G20,F20,E20&lt;0,F20,E20&gt;0,G20*C20,E20=0,0)</f>
        <v>0</v>
      </c>
      <c r="I20" s="32" cm="1">
        <f t="array" ref="I20">_xlfn.IFS(C20="",0,G20=0,0,E20&gt;G20,F20-H20,E20&lt;G20,0,E20=G20,0)</f>
        <v>0</v>
      </c>
    </row>
    <row r="21" spans="1:11" x14ac:dyDescent="0.2">
      <c r="A21" s="89"/>
      <c r="B21" s="29" t="s">
        <v>46</v>
      </c>
      <c r="C21" s="66"/>
      <c r="D21" s="30" t="s">
        <v>98</v>
      </c>
      <c r="E21" s="31">
        <v>126085</v>
      </c>
      <c r="F21" s="32">
        <f t="shared" si="0"/>
        <v>0</v>
      </c>
      <c r="G21" s="31">
        <v>116535</v>
      </c>
      <c r="H21" s="33" cm="1">
        <f t="array" ref="H21">_xlfn.IFS(E21&lt;G21,F21,E21&lt;0,F21,E21&gt;0,G21*C21,E21=0,0)</f>
        <v>0</v>
      </c>
      <c r="I21" s="32" cm="1">
        <f t="array" ref="I21">_xlfn.IFS(C21="",0,G21=0,0,E21&gt;G21,F21-H21,E21&lt;G21,0,E21=G21,0)</f>
        <v>0</v>
      </c>
    </row>
    <row r="22" spans="1:11" ht="13.5" customHeight="1" x14ac:dyDescent="0.2">
      <c r="A22" s="89"/>
      <c r="B22" s="29" t="s">
        <v>47</v>
      </c>
      <c r="C22" s="66"/>
      <c r="D22" s="30" t="s">
        <v>104</v>
      </c>
      <c r="E22" s="31">
        <v>111317</v>
      </c>
      <c r="F22" s="32">
        <f t="shared" si="0"/>
        <v>0</v>
      </c>
      <c r="G22" s="31">
        <v>103077</v>
      </c>
      <c r="H22" s="33" cm="1">
        <f t="array" ref="H22">_xlfn.IFS(E22&lt;G22,F22,E22&lt;0,F22,E22&gt;0,G22*C22,E22=0,0)</f>
        <v>0</v>
      </c>
      <c r="I22" s="32" cm="1">
        <f t="array" ref="I22">_xlfn.IFS(C22="",0,G22=0,0,E22&gt;G22,F22-H22,E22&lt;G22,0,E22=G22,0)</f>
        <v>0</v>
      </c>
    </row>
    <row r="23" spans="1:11" x14ac:dyDescent="0.2">
      <c r="A23" s="89"/>
      <c r="B23" s="29" t="s">
        <v>48</v>
      </c>
      <c r="C23" s="66"/>
      <c r="D23" s="30" t="s">
        <v>105</v>
      </c>
      <c r="E23" s="31">
        <v>126952</v>
      </c>
      <c r="F23" s="32">
        <f t="shared" si="0"/>
        <v>0</v>
      </c>
      <c r="G23" s="31">
        <v>117661</v>
      </c>
      <c r="H23" s="33" cm="1">
        <f t="array" ref="H23">_xlfn.IFS(E23&lt;G23,F23,E23&lt;0,F23,E23&gt;0,G23*C23,E23=0,0)</f>
        <v>0</v>
      </c>
      <c r="I23" s="32" cm="1">
        <f t="array" ref="I23">_xlfn.IFS(C23="",0,G23=0,0,E23&gt;G23,F23-H23,E23&lt;G23,0,E23=G23,0)</f>
        <v>0</v>
      </c>
    </row>
    <row r="24" spans="1:11" ht="22.5" x14ac:dyDescent="0.2">
      <c r="A24" s="89"/>
      <c r="B24" s="26"/>
      <c r="C24" s="26"/>
      <c r="D24" s="27" t="s">
        <v>107</v>
      </c>
      <c r="E24" s="34"/>
      <c r="F24" s="35"/>
      <c r="G24" s="35"/>
      <c r="H24" s="35"/>
      <c r="I24" s="35"/>
    </row>
    <row r="25" spans="1:11" x14ac:dyDescent="0.2">
      <c r="A25" s="89"/>
      <c r="B25" s="29" t="s">
        <v>158</v>
      </c>
      <c r="C25" s="66"/>
      <c r="D25" s="30" t="s">
        <v>103</v>
      </c>
      <c r="E25" s="31">
        <v>109252</v>
      </c>
      <c r="F25" s="32">
        <f t="shared" ref="F25:F28" si="1">C25*E25</f>
        <v>0</v>
      </c>
      <c r="G25" s="31">
        <v>102919</v>
      </c>
      <c r="H25" s="33" cm="1">
        <f t="array" ref="H25">_xlfn.IFS(E25&lt;G25,F25,E25&lt;0,F25,E25&gt;0,G25*C25,E25=0,0)</f>
        <v>0</v>
      </c>
      <c r="I25" s="32" cm="1">
        <f t="array" ref="I25">_xlfn.IFS(C25="",0,G25=0,0,E25&gt;G25,F25-H25,E25&lt;G25,0,E25=G25,0)</f>
        <v>0</v>
      </c>
    </row>
    <row r="26" spans="1:11" x14ac:dyDescent="0.2">
      <c r="A26" s="89"/>
      <c r="B26" s="29" t="s">
        <v>159</v>
      </c>
      <c r="C26" s="66"/>
      <c r="D26" s="30" t="s">
        <v>98</v>
      </c>
      <c r="E26" s="31">
        <v>124323</v>
      </c>
      <c r="F26" s="32">
        <f t="shared" si="1"/>
        <v>0</v>
      </c>
      <c r="G26" s="31">
        <v>116685</v>
      </c>
      <c r="H26" s="33" cm="1">
        <f t="array" ref="H26">_xlfn.IFS(E26&lt;G26,F26,E26&lt;0,F26,E26&gt;0,G26*C26,E26=0,0)</f>
        <v>0</v>
      </c>
      <c r="I26" s="32" cm="1">
        <f t="array" ref="I26">_xlfn.IFS(C26="",0,G26=0,0,E26&gt;G26,F26-H26,E26&lt;G26,0,E26=G26,0)</f>
        <v>0</v>
      </c>
    </row>
    <row r="27" spans="1:11" x14ac:dyDescent="0.2">
      <c r="A27" s="89"/>
      <c r="B27" s="29" t="s">
        <v>160</v>
      </c>
      <c r="C27" s="66"/>
      <c r="D27" s="30" t="s">
        <v>104</v>
      </c>
      <c r="E27" s="31">
        <v>109590</v>
      </c>
      <c r="F27" s="32">
        <f t="shared" si="1"/>
        <v>0</v>
      </c>
      <c r="G27" s="31">
        <v>103242</v>
      </c>
      <c r="H27" s="33" cm="1">
        <f t="array" ref="H27">_xlfn.IFS(E27&lt;G27,F27,E27&lt;0,F27,E27&gt;0,G27*C27,E27=0,0)</f>
        <v>0</v>
      </c>
      <c r="I27" s="32" cm="1">
        <f t="array" ref="I27">_xlfn.IFS(C27="",0,G27=0,0,E27&gt;G27,F27-H27,E27&lt;G27,0,E27=G27,0)</f>
        <v>0</v>
      </c>
      <c r="J27" s="6"/>
      <c r="K27" s="5" t="s">
        <v>14</v>
      </c>
    </row>
    <row r="28" spans="1:11" x14ac:dyDescent="0.2">
      <c r="A28" s="89"/>
      <c r="B28" s="29" t="s">
        <v>161</v>
      </c>
      <c r="C28" s="66"/>
      <c r="D28" s="30" t="s">
        <v>105</v>
      </c>
      <c r="E28" s="31">
        <v>125156</v>
      </c>
      <c r="F28" s="32">
        <f t="shared" si="1"/>
        <v>0</v>
      </c>
      <c r="G28" s="31">
        <v>117827</v>
      </c>
      <c r="H28" s="33" cm="1">
        <f t="array" ref="H28">_xlfn.IFS(E28&lt;G28,F28,E28&lt;0,F28,E28&gt;0,G28*C28,E28=0,0)</f>
        <v>0</v>
      </c>
      <c r="I28" s="32" cm="1">
        <f t="array" ref="I28">_xlfn.IFS(C28="",0,G28=0,0,E28&gt;G28,F28-H28,E28&lt;G28,0,E28=G28,0)</f>
        <v>0</v>
      </c>
      <c r="J28" s="6"/>
    </row>
    <row r="29" spans="1:11" x14ac:dyDescent="0.2">
      <c r="A29" s="170"/>
      <c r="B29" s="36" t="s">
        <v>112</v>
      </c>
      <c r="C29" s="67">
        <f>SUM(C20:C23,C25:C28)</f>
        <v>0</v>
      </c>
      <c r="D29" s="37"/>
      <c r="E29" s="38" t="s">
        <v>66</v>
      </c>
      <c r="F29" s="32">
        <f>SUM(F20:F28)</f>
        <v>0</v>
      </c>
      <c r="G29" s="39"/>
      <c r="H29" s="33">
        <f>SUM(H20:H28)</f>
        <v>0</v>
      </c>
      <c r="I29" s="40">
        <f>SUM(I20:I28)</f>
        <v>0</v>
      </c>
      <c r="J29" s="6"/>
    </row>
    <row r="30" spans="1:11" x14ac:dyDescent="0.2">
      <c r="A30" s="2" t="s">
        <v>75</v>
      </c>
      <c r="B30" s="78" t="s">
        <v>69</v>
      </c>
      <c r="C30" s="79"/>
      <c r="D30" s="79"/>
      <c r="E30" s="79"/>
      <c r="F30" s="79"/>
      <c r="G30" s="79"/>
      <c r="H30" s="79"/>
      <c r="I30" s="79"/>
      <c r="J30" s="6"/>
    </row>
    <row r="31" spans="1:11" ht="25.5" x14ac:dyDescent="0.2">
      <c r="A31" s="88" t="s">
        <v>69</v>
      </c>
      <c r="B31" s="3"/>
      <c r="C31" s="24" t="s">
        <v>51</v>
      </c>
      <c r="D31" s="25" t="s">
        <v>58</v>
      </c>
      <c r="E31" s="24" t="s">
        <v>63</v>
      </c>
      <c r="F31" s="24" t="s">
        <v>50</v>
      </c>
      <c r="G31" s="25" t="s">
        <v>57</v>
      </c>
      <c r="H31" s="25" t="s">
        <v>53</v>
      </c>
      <c r="I31" s="24" t="s">
        <v>49</v>
      </c>
      <c r="J31" s="6"/>
    </row>
    <row r="32" spans="1:11" s="6" customFormat="1" ht="24" x14ac:dyDescent="0.2">
      <c r="A32" s="89"/>
      <c r="B32" s="41">
        <v>1</v>
      </c>
      <c r="C32" s="68"/>
      <c r="D32" s="42" t="s">
        <v>165</v>
      </c>
      <c r="E32" s="31">
        <v>12224</v>
      </c>
      <c r="F32" s="32">
        <f t="shared" ref="F32:F116" si="2">C32*E32</f>
        <v>0</v>
      </c>
      <c r="G32" s="31">
        <v>10468</v>
      </c>
      <c r="H32" s="33" cm="1">
        <f t="array" ref="H32">_xlfn.IFS(E32&lt;G32,F32,E32&lt;0,F32,E32&gt;0,G32*C32,E32=0,0)</f>
        <v>0</v>
      </c>
      <c r="I32" s="32" cm="1">
        <f t="array" ref="I32">_xlfn.IFS(C32="",0,G32=0,0,E32&gt;G32,F32-H32,E32&lt;G32,0,E32=G32,0)</f>
        <v>0</v>
      </c>
    </row>
    <row r="33" spans="1:9" s="6" customFormat="1" ht="24" x14ac:dyDescent="0.2">
      <c r="A33" s="89"/>
      <c r="B33" s="41">
        <v>2</v>
      </c>
      <c r="C33" s="68"/>
      <c r="D33" s="42" t="s">
        <v>166</v>
      </c>
      <c r="E33" s="31">
        <v>13652</v>
      </c>
      <c r="F33" s="32">
        <f t="shared" si="2"/>
        <v>0</v>
      </c>
      <c r="G33" s="31">
        <v>12876</v>
      </c>
      <c r="H33" s="33" cm="1">
        <f t="array" ref="H33">_xlfn.IFS(E33&lt;G33,F33,E33&lt;0,F33,E33&gt;0,G33*C33,E33=0,0)</f>
        <v>0</v>
      </c>
      <c r="I33" s="32" cm="1">
        <f t="array" ref="I33">_xlfn.IFS(C33="",0,G33=0,0,E33&gt;G33,F33-H33,E33&lt;G33,0,E33=G33,0)</f>
        <v>0</v>
      </c>
    </row>
    <row r="34" spans="1:9" s="6" customFormat="1" ht="12" x14ac:dyDescent="0.2">
      <c r="A34" s="89"/>
      <c r="B34" s="41">
        <v>3</v>
      </c>
      <c r="C34" s="68"/>
      <c r="D34" s="42" t="s">
        <v>102</v>
      </c>
      <c r="E34" s="31">
        <v>18483</v>
      </c>
      <c r="F34" s="32">
        <f t="shared" si="2"/>
        <v>0</v>
      </c>
      <c r="G34" s="31">
        <v>15539</v>
      </c>
      <c r="H34" s="33" cm="1">
        <f t="array" ref="H34">_xlfn.IFS(E34&lt;G34,F34,E34&lt;0,F34,E34&gt;0,G34*C34,E34=0,0)</f>
        <v>0</v>
      </c>
      <c r="I34" s="32" cm="1">
        <f t="array" ref="I34">_xlfn.IFS(C34="",0,G34=0,0,E34&gt;G34,F34-H34,E34&lt;G34,0,E34=G34,0)</f>
        <v>0</v>
      </c>
    </row>
    <row r="35" spans="1:9" s="6" customFormat="1" ht="12" x14ac:dyDescent="0.2">
      <c r="A35" s="89"/>
      <c r="B35" s="41">
        <v>4</v>
      </c>
      <c r="C35" s="68"/>
      <c r="D35" s="42" t="s">
        <v>113</v>
      </c>
      <c r="E35" s="31">
        <v>3235</v>
      </c>
      <c r="F35" s="32">
        <f t="shared" si="2"/>
        <v>0</v>
      </c>
      <c r="G35" s="31">
        <v>2894</v>
      </c>
      <c r="H35" s="33" cm="1">
        <f t="array" ref="H35">_xlfn.IFS(E35&lt;G35,F35,E35&lt;0,F35,E35&gt;0,G35*C35,E35=0,0)</f>
        <v>0</v>
      </c>
      <c r="I35" s="32" cm="1">
        <f t="array" ref="I35">_xlfn.IFS(C35="",0,G35=0,0,E35&gt;G35,F35-H35,E35&lt;G35,0,E35=G35,0)</f>
        <v>0</v>
      </c>
    </row>
    <row r="36" spans="1:9" s="6" customFormat="1" ht="12" x14ac:dyDescent="0.2">
      <c r="A36" s="89"/>
      <c r="B36" s="41">
        <v>5</v>
      </c>
      <c r="C36" s="68"/>
      <c r="D36" s="42" t="s">
        <v>114</v>
      </c>
      <c r="E36" s="31">
        <v>4391</v>
      </c>
      <c r="F36" s="32">
        <f t="shared" si="2"/>
        <v>0</v>
      </c>
      <c r="G36" s="31">
        <v>4351</v>
      </c>
      <c r="H36" s="33" cm="1">
        <f t="array" ref="H36">_xlfn.IFS(E36&lt;G36,F36,E36&lt;0,F36,E36&gt;0,G36*C36,E36=0,0)</f>
        <v>0</v>
      </c>
      <c r="I36" s="32" cm="1">
        <f t="array" ref="I36">_xlfn.IFS(C36="",0,G36=0,0,E36&gt;G36,F36-H36,E36&lt;G36,0,E36=G36,0)</f>
        <v>0</v>
      </c>
    </row>
    <row r="37" spans="1:9" s="6" customFormat="1" ht="12" x14ac:dyDescent="0.2">
      <c r="A37" s="89"/>
      <c r="B37" s="41">
        <v>6</v>
      </c>
      <c r="C37" s="68"/>
      <c r="D37" s="43" t="s">
        <v>115</v>
      </c>
      <c r="E37" s="31">
        <v>1990</v>
      </c>
      <c r="F37" s="32">
        <f t="shared" si="2"/>
        <v>0</v>
      </c>
      <c r="G37" s="31">
        <v>3074</v>
      </c>
      <c r="H37" s="33" cm="1">
        <f t="array" ref="H37">_xlfn.IFS(E37&lt;G37,F37,E37&lt;0,F37,E37&gt;0,G37*C37,E37=0,0)</f>
        <v>0</v>
      </c>
      <c r="I37" s="32" cm="1">
        <f t="array" ref="I37">_xlfn.IFS(C37="",0,G37=0,0,E37&gt;G37,F37-H37,E37&lt;G37,0,E37=G37,0)</f>
        <v>0</v>
      </c>
    </row>
    <row r="38" spans="1:9" s="6" customFormat="1" ht="12" x14ac:dyDescent="0.2">
      <c r="A38" s="89"/>
      <c r="B38" s="41">
        <v>7</v>
      </c>
      <c r="C38" s="68"/>
      <c r="D38" s="42" t="s">
        <v>116</v>
      </c>
      <c r="E38" s="31">
        <v>6269</v>
      </c>
      <c r="F38" s="32">
        <f t="shared" si="2"/>
        <v>0</v>
      </c>
      <c r="G38" s="31">
        <v>5991</v>
      </c>
      <c r="H38" s="33" cm="1">
        <f t="array" ref="H38">_xlfn.IFS(E38&lt;G38,F38,E38&lt;0,F38,E38&gt;0,G38*C38,E38=0,0)</f>
        <v>0</v>
      </c>
      <c r="I38" s="32" cm="1">
        <f t="array" ref="I38">_xlfn.IFS(C38="",0,G38=0,0,E38&gt;G38,F38-H38,E38&lt;G38,0,E38=G38,0)</f>
        <v>0</v>
      </c>
    </row>
    <row r="39" spans="1:9" s="6" customFormat="1" ht="24" x14ac:dyDescent="0.2">
      <c r="A39" s="89"/>
      <c r="B39" s="41">
        <v>8</v>
      </c>
      <c r="C39" s="68"/>
      <c r="D39" s="42" t="s">
        <v>17</v>
      </c>
      <c r="E39" s="31">
        <v>-1921</v>
      </c>
      <c r="F39" s="32">
        <f t="shared" si="2"/>
        <v>0</v>
      </c>
      <c r="G39" s="31">
        <v>-1602</v>
      </c>
      <c r="H39" s="33" cm="1">
        <f t="array" ref="H39">_xlfn.IFS(E39&lt;G39,F39,E39&lt;0,F39,E39&gt;0,G39*C39,E39=0,0)</f>
        <v>0</v>
      </c>
      <c r="I39" s="32" cm="1">
        <f t="array" ref="I39">_xlfn.IFS(C39="",0,G39=0,0,E39&gt;G39,F39-H39,E39&lt;G39,0,E39=G39,0)</f>
        <v>0</v>
      </c>
    </row>
    <row r="40" spans="1:9" s="6" customFormat="1" ht="24" x14ac:dyDescent="0.2">
      <c r="A40" s="89"/>
      <c r="B40" s="41">
        <v>9</v>
      </c>
      <c r="C40" s="68"/>
      <c r="D40" s="42" t="s">
        <v>117</v>
      </c>
      <c r="E40" s="31">
        <v>488</v>
      </c>
      <c r="F40" s="32">
        <f t="shared" si="2"/>
        <v>0</v>
      </c>
      <c r="G40" s="31">
        <v>611</v>
      </c>
      <c r="H40" s="33" cm="1">
        <f t="array" ref="H40">_xlfn.IFS(E40&lt;G40,F40,E40&lt;0,F40,E40&gt;0,G40*C40,E40=0,0)</f>
        <v>0</v>
      </c>
      <c r="I40" s="32" cm="1">
        <f t="array" ref="I40">_xlfn.IFS(C40="",0,G40=0,0,E40&gt;G40,F40-H40,E40&lt;G40,0,E40=G40,0)</f>
        <v>0</v>
      </c>
    </row>
    <row r="41" spans="1:9" s="6" customFormat="1" ht="24" x14ac:dyDescent="0.2">
      <c r="A41" s="89"/>
      <c r="B41" s="41">
        <v>10</v>
      </c>
      <c r="C41" s="68"/>
      <c r="D41" s="42" t="s">
        <v>19</v>
      </c>
      <c r="E41" s="31">
        <v>-2119</v>
      </c>
      <c r="F41" s="32">
        <f t="shared" si="2"/>
        <v>0</v>
      </c>
      <c r="G41" s="31">
        <v>-1788</v>
      </c>
      <c r="H41" s="33" cm="1">
        <f t="array" ref="H41">_xlfn.IFS(E41&lt;G41,F41,E41&lt;0,F41,E41&gt;0,G41*C41,E41=0,0)</f>
        <v>0</v>
      </c>
      <c r="I41" s="32" cm="1">
        <f t="array" ref="I41">_xlfn.IFS(C41="",0,G41=0,0,E41&gt;G41,F41-H41,E41&lt;G41,0,E41=G41,0)</f>
        <v>0</v>
      </c>
    </row>
    <row r="42" spans="1:9" s="6" customFormat="1" ht="12" x14ac:dyDescent="0.2">
      <c r="A42" s="89"/>
      <c r="B42" s="41">
        <v>11</v>
      </c>
      <c r="C42" s="68"/>
      <c r="D42" s="42" t="s">
        <v>20</v>
      </c>
      <c r="E42" s="31">
        <v>697</v>
      </c>
      <c r="F42" s="32">
        <f t="shared" si="2"/>
        <v>0</v>
      </c>
      <c r="G42" s="31">
        <v>322</v>
      </c>
      <c r="H42" s="33" cm="1">
        <f t="array" ref="H42">_xlfn.IFS(E42&lt;G42,F42,E42&lt;0,F42,E42&gt;0,G42*C42,E42=0,0)</f>
        <v>0</v>
      </c>
      <c r="I42" s="32" cm="1">
        <f t="array" ref="I42">_xlfn.IFS(C42="",0,G42=0,0,E42&gt;G42,F42-H42,E42&lt;G42,0,E42=G42,0)</f>
        <v>0</v>
      </c>
    </row>
    <row r="43" spans="1:9" s="6" customFormat="1" ht="12" x14ac:dyDescent="0.2">
      <c r="A43" s="89"/>
      <c r="B43" s="41">
        <v>12</v>
      </c>
      <c r="C43" s="68"/>
      <c r="D43" s="42" t="s">
        <v>118</v>
      </c>
      <c r="E43" s="31">
        <v>-1506</v>
      </c>
      <c r="F43" s="32">
        <f t="shared" si="2"/>
        <v>0</v>
      </c>
      <c r="G43" s="31">
        <v>-966</v>
      </c>
      <c r="H43" s="33" cm="1">
        <f t="array" ref="H43">_xlfn.IFS(E43&lt;G43,F43,E43&lt;0,F43,E43&gt;0,G43*C43,E43=0,0)</f>
        <v>0</v>
      </c>
      <c r="I43" s="32" cm="1">
        <f t="array" ref="I43">_xlfn.IFS(C43="",0,G43=0,0,E43&gt;G43,F43-H43,E43&lt;G43,0,E43=G43,0)</f>
        <v>0</v>
      </c>
    </row>
    <row r="44" spans="1:9" s="6" customFormat="1" ht="12" x14ac:dyDescent="0.2">
      <c r="A44" s="89"/>
      <c r="B44" s="41">
        <v>13</v>
      </c>
      <c r="C44" s="68"/>
      <c r="D44" s="42" t="s">
        <v>21</v>
      </c>
      <c r="E44" s="31">
        <v>1080</v>
      </c>
      <c r="F44" s="32">
        <f t="shared" si="2"/>
        <v>0</v>
      </c>
      <c r="G44" s="31">
        <v>1223</v>
      </c>
      <c r="H44" s="33" cm="1">
        <f t="array" ref="H44">_xlfn.IFS(E44&lt;G44,F44,E44&lt;0,F44,E44&gt;0,G44*C44,E44=0,0)</f>
        <v>0</v>
      </c>
      <c r="I44" s="32" cm="1">
        <f t="array" ref="I44">_xlfn.IFS(C44="",0,G44=0,0,E44&gt;G44,F44-H44,E44&lt;G44,0,E44=G44,0)</f>
        <v>0</v>
      </c>
    </row>
    <row r="45" spans="1:9" s="6" customFormat="1" ht="12" x14ac:dyDescent="0.2">
      <c r="A45" s="89"/>
      <c r="B45" s="41">
        <v>14</v>
      </c>
      <c r="C45" s="68"/>
      <c r="D45" s="42" t="s">
        <v>54</v>
      </c>
      <c r="E45" s="31">
        <v>1278</v>
      </c>
      <c r="F45" s="32">
        <f t="shared" si="2"/>
        <v>0</v>
      </c>
      <c r="G45" s="31">
        <v>1303</v>
      </c>
      <c r="H45" s="33" cm="1">
        <f t="array" ref="H45">_xlfn.IFS(E45&lt;G45,F45,E45&lt;0,F45,E45&gt;0,G45*C45,E45=0,0)</f>
        <v>0</v>
      </c>
      <c r="I45" s="32" cm="1">
        <f t="array" ref="I45">_xlfn.IFS(C45="",0,G45=0,0,E45&gt;G45,F45-H45,E45&lt;G45,0,E45=G45,0)</f>
        <v>0</v>
      </c>
    </row>
    <row r="46" spans="1:9" s="6" customFormat="1" ht="12" x14ac:dyDescent="0.2">
      <c r="A46" s="89"/>
      <c r="B46" s="41">
        <v>15</v>
      </c>
      <c r="C46" s="68"/>
      <c r="D46" s="43" t="s">
        <v>55</v>
      </c>
      <c r="E46" s="31">
        <v>5941</v>
      </c>
      <c r="F46" s="32">
        <f t="shared" si="2"/>
        <v>0</v>
      </c>
      <c r="G46" s="31">
        <v>5574</v>
      </c>
      <c r="H46" s="33" cm="1">
        <f t="array" ref="H46">_xlfn.IFS(E46&lt;G46,F46,E46&lt;0,F46,E46&gt;0,G46*C46,E46=0,0)</f>
        <v>0</v>
      </c>
      <c r="I46" s="32" cm="1">
        <f t="array" ref="I46">_xlfn.IFS(C46="",0,G46=0,0,E46&gt;G46,F46-H46,E46&lt;G46,0,E46=G46,0)</f>
        <v>0</v>
      </c>
    </row>
    <row r="47" spans="1:9" s="6" customFormat="1" ht="12" x14ac:dyDescent="0.2">
      <c r="A47" s="89"/>
      <c r="B47" s="41">
        <v>16</v>
      </c>
      <c r="C47" s="68"/>
      <c r="D47" s="43" t="s">
        <v>22</v>
      </c>
      <c r="E47" s="31">
        <v>421</v>
      </c>
      <c r="F47" s="32">
        <f t="shared" si="2"/>
        <v>0</v>
      </c>
      <c r="G47" s="31">
        <v>712</v>
      </c>
      <c r="H47" s="33" cm="1">
        <f t="array" ref="H47">_xlfn.IFS(E47&lt;G47,F47,E47&lt;0,F47,E47&gt;0,G47*C47,E47=0,0)</f>
        <v>0</v>
      </c>
      <c r="I47" s="32" cm="1">
        <f t="array" ref="I47">_xlfn.IFS(C47="",0,G47=0,0,E47&gt;G47,F47-H47,E47&lt;G47,0,E47=G47,0)</f>
        <v>0</v>
      </c>
    </row>
    <row r="48" spans="1:9" s="6" customFormat="1" ht="12" x14ac:dyDescent="0.2">
      <c r="A48" s="89"/>
      <c r="B48" s="41">
        <v>17</v>
      </c>
      <c r="C48" s="68"/>
      <c r="D48" s="43" t="s">
        <v>119</v>
      </c>
      <c r="E48" s="31">
        <v>0</v>
      </c>
      <c r="F48" s="32">
        <f t="shared" si="2"/>
        <v>0</v>
      </c>
      <c r="G48" s="31">
        <v>-1363</v>
      </c>
      <c r="H48" s="33" cm="1">
        <f t="array" ref="H48">_xlfn.IFS(E48&lt;G48,F48,E48&lt;0,F48,E48&gt;0,G48*C48,E48=0,0)</f>
        <v>0</v>
      </c>
      <c r="I48" s="32" cm="1">
        <f t="array" ref="I48">_xlfn.IFS(C48="",0,G48=0,0,E48&gt;G48,F48-H48,E48&lt;G48,0,E48=G48,0)</f>
        <v>0</v>
      </c>
    </row>
    <row r="49" spans="1:9" s="6" customFormat="1" ht="24" x14ac:dyDescent="0.2">
      <c r="A49" s="89"/>
      <c r="B49" s="41">
        <v>18</v>
      </c>
      <c r="C49" s="68"/>
      <c r="D49" s="69" t="s">
        <v>120</v>
      </c>
      <c r="E49" s="31">
        <v>0</v>
      </c>
      <c r="F49" s="32">
        <f t="shared" si="2"/>
        <v>0</v>
      </c>
      <c r="G49" s="31">
        <v>0</v>
      </c>
      <c r="H49" s="33" cm="1">
        <f t="array" ref="H49">_xlfn.IFS(E49&lt;G49,F49,E49&lt;0,F49,E49&gt;0,G49*C49,E49=0,0)</f>
        <v>0</v>
      </c>
      <c r="I49" s="32" cm="1">
        <f t="array" ref="I49">_xlfn.IFS(C49="",0,G49=0,0,E49&gt;G49,F49-H49,E49&lt;G49,0,E49=G49,0)</f>
        <v>0</v>
      </c>
    </row>
    <row r="50" spans="1:9" s="6" customFormat="1" ht="12" x14ac:dyDescent="0.2">
      <c r="A50" s="89"/>
      <c r="B50" s="41">
        <v>19</v>
      </c>
      <c r="C50" s="68"/>
      <c r="D50" s="69" t="s">
        <v>23</v>
      </c>
      <c r="E50" s="31">
        <v>0</v>
      </c>
      <c r="F50" s="32">
        <f t="shared" si="2"/>
        <v>0</v>
      </c>
      <c r="G50" s="31">
        <v>0</v>
      </c>
      <c r="H50" s="33" cm="1">
        <f t="array" ref="H50">_xlfn.IFS(E50&lt;G50,F50,E50&lt;0,F50,E50&gt;0,G50*C50,E50=0,0)</f>
        <v>0</v>
      </c>
      <c r="I50" s="32" cm="1">
        <f t="array" ref="I50">_xlfn.IFS(C50="",0,G50=0,0,E50&gt;G50,F50-H50,E50&lt;G50,0,E50=G50,0)</f>
        <v>0</v>
      </c>
    </row>
    <row r="51" spans="1:9" s="6" customFormat="1" ht="36" x14ac:dyDescent="0.2">
      <c r="A51" s="89"/>
      <c r="B51" s="41">
        <v>20</v>
      </c>
      <c r="C51" s="68"/>
      <c r="D51" s="43" t="s">
        <v>24</v>
      </c>
      <c r="E51" s="31">
        <v>199</v>
      </c>
      <c r="F51" s="32">
        <f t="shared" si="2"/>
        <v>0</v>
      </c>
      <c r="G51" s="31">
        <v>565</v>
      </c>
      <c r="H51" s="33" cm="1">
        <f t="array" ref="H51">_xlfn.IFS(E51&lt;G51,F51,E51&lt;0,F51,E51&gt;0,G51*C51,E51=0,0)</f>
        <v>0</v>
      </c>
      <c r="I51" s="32" cm="1">
        <f t="array" ref="I51">_xlfn.IFS(C51="",0,G51=0,0,E51&gt;G51,F51-H51,E51&lt;G51,0,E51=G51,0)</f>
        <v>0</v>
      </c>
    </row>
    <row r="52" spans="1:9" s="6" customFormat="1" ht="12" x14ac:dyDescent="0.2">
      <c r="A52" s="89"/>
      <c r="B52" s="41">
        <v>21</v>
      </c>
      <c r="C52" s="68"/>
      <c r="D52" s="43" t="s">
        <v>167</v>
      </c>
      <c r="E52" s="31">
        <v>6761</v>
      </c>
      <c r="F52" s="32">
        <f t="shared" si="2"/>
        <v>0</v>
      </c>
      <c r="G52" s="31">
        <v>7631</v>
      </c>
      <c r="H52" s="33" cm="1">
        <f t="array" ref="H52">_xlfn.IFS(E52&lt;G52,F52,E52&lt;0,F52,E52&gt;0,G52*C52,E52=0,0)</f>
        <v>0</v>
      </c>
      <c r="I52" s="32" cm="1">
        <f t="array" ref="I52">_xlfn.IFS(C52="",0,G52=0,0,E52&gt;G52,F52-H52,E52&lt;G52,0,E52=G52,0)</f>
        <v>0</v>
      </c>
    </row>
    <row r="53" spans="1:9" s="6" customFormat="1" ht="24" x14ac:dyDescent="0.2">
      <c r="A53" s="89"/>
      <c r="B53" s="41">
        <v>22</v>
      </c>
      <c r="C53" s="68"/>
      <c r="D53" s="43" t="s">
        <v>25</v>
      </c>
      <c r="E53" s="31">
        <v>1242</v>
      </c>
      <c r="F53" s="32">
        <f t="shared" si="2"/>
        <v>0</v>
      </c>
      <c r="G53" s="31">
        <v>1229</v>
      </c>
      <c r="H53" s="33" cm="1">
        <f t="array" ref="H53">_xlfn.IFS(E53&lt;G53,F53,E53&lt;0,F53,E53&gt;0,G53*C53,E53=0,0)</f>
        <v>0</v>
      </c>
      <c r="I53" s="32" cm="1">
        <f t="array" ref="I53">_xlfn.IFS(C53="",0,G53=0,0,E53&gt;G53,F53-H53,E53&lt;G53,0,E53=G53,0)</f>
        <v>0</v>
      </c>
    </row>
    <row r="54" spans="1:9" s="6" customFormat="1" ht="24" x14ac:dyDescent="0.2">
      <c r="A54" s="89"/>
      <c r="B54" s="41">
        <v>23</v>
      </c>
      <c r="C54" s="68"/>
      <c r="D54" s="43" t="s">
        <v>26</v>
      </c>
      <c r="E54" s="31">
        <v>1418</v>
      </c>
      <c r="F54" s="32">
        <f t="shared" si="2"/>
        <v>0</v>
      </c>
      <c r="G54" s="31">
        <v>1564</v>
      </c>
      <c r="H54" s="33" cm="1">
        <f t="array" ref="H54">_xlfn.IFS(E54&lt;G54,F54,E54&lt;0,F54,E54&gt;0,G54*C54,E54=0,0)</f>
        <v>0</v>
      </c>
      <c r="I54" s="32" cm="1">
        <f t="array" ref="I54">_xlfn.IFS(C54="",0,G54=0,0,E54&gt;G54,F54-H54,E54&lt;G54,0,E54=G54,0)</f>
        <v>0</v>
      </c>
    </row>
    <row r="55" spans="1:9" s="6" customFormat="1" ht="12" x14ac:dyDescent="0.2">
      <c r="A55" s="89"/>
      <c r="B55" s="41">
        <v>24</v>
      </c>
      <c r="C55" s="68"/>
      <c r="D55" s="42" t="s">
        <v>121</v>
      </c>
      <c r="E55" s="31">
        <v>391</v>
      </c>
      <c r="F55" s="32">
        <f t="shared" si="2"/>
        <v>0</v>
      </c>
      <c r="G55" s="31">
        <v>361</v>
      </c>
      <c r="H55" s="33" cm="1">
        <f t="array" ref="H55">_xlfn.IFS(E55&lt;G55,F55,E55&lt;0,F55,E55&gt;0,G55*C55,E55=0,0)</f>
        <v>0</v>
      </c>
      <c r="I55" s="32" cm="1">
        <f t="array" ref="I55">_xlfn.IFS(C55="",0,G55=0,0,E55&gt;G55,F55-H55,E55&lt;G55,0,E55=G55,0)</f>
        <v>0</v>
      </c>
    </row>
    <row r="56" spans="1:9" s="6" customFormat="1" ht="12" x14ac:dyDescent="0.2">
      <c r="A56" s="89"/>
      <c r="B56" s="41">
        <v>25</v>
      </c>
      <c r="C56" s="68"/>
      <c r="D56" s="42" t="s">
        <v>122</v>
      </c>
      <c r="E56" s="31">
        <v>41</v>
      </c>
      <c r="F56" s="32">
        <f t="shared" si="2"/>
        <v>0</v>
      </c>
      <c r="G56" s="31">
        <v>100</v>
      </c>
      <c r="H56" s="33" cm="1">
        <f t="array" ref="H56">_xlfn.IFS(E56&lt;G56,F56,E56&lt;0,F56,E56&gt;0,G56*C56,E56=0,0)</f>
        <v>0</v>
      </c>
      <c r="I56" s="32" cm="1">
        <f t="array" ref="I56">_xlfn.IFS(C56="",0,G56=0,0,E56&gt;G56,F56-H56,E56&lt;G56,0,E56=G56,0)</f>
        <v>0</v>
      </c>
    </row>
    <row r="57" spans="1:9" s="6" customFormat="1" ht="12" x14ac:dyDescent="0.2">
      <c r="A57" s="89"/>
      <c r="B57" s="41">
        <v>26</v>
      </c>
      <c r="C57" s="68"/>
      <c r="D57" s="43" t="s">
        <v>56</v>
      </c>
      <c r="E57" s="31">
        <v>349</v>
      </c>
      <c r="F57" s="32">
        <f t="shared" si="2"/>
        <v>0</v>
      </c>
      <c r="G57" s="31">
        <v>425</v>
      </c>
      <c r="H57" s="33" cm="1">
        <f t="array" ref="H57">_xlfn.IFS(E57&lt;G57,F57,E57&lt;0,F57,E57&gt;0,G57*C57,E57=0,0)</f>
        <v>0</v>
      </c>
      <c r="I57" s="32" cm="1">
        <f t="array" ref="I57">_xlfn.IFS(C57="",0,G57=0,0,E57&gt;G57,F57-H57,E57&lt;G57,0,E57=G57,0)</f>
        <v>0</v>
      </c>
    </row>
    <row r="58" spans="1:9" s="6" customFormat="1" ht="24" x14ac:dyDescent="0.2">
      <c r="A58" s="89"/>
      <c r="B58" s="41">
        <v>27</v>
      </c>
      <c r="C58" s="68"/>
      <c r="D58" s="43" t="s">
        <v>27</v>
      </c>
      <c r="E58" s="31">
        <v>212</v>
      </c>
      <c r="F58" s="32">
        <f t="shared" si="2"/>
        <v>0</v>
      </c>
      <c r="G58" s="31">
        <v>363</v>
      </c>
      <c r="H58" s="33" cm="1">
        <f t="array" ref="H58">_xlfn.IFS(E58&lt;G58,F58,E58&lt;0,F58,E58&gt;0,G58*C58,E58=0,0)</f>
        <v>0</v>
      </c>
      <c r="I58" s="32" cm="1">
        <f t="array" ref="I58">_xlfn.IFS(C58="",0,G58=0,0,E58&gt;G58,F58-H58,E58&lt;G58,0,E58=G58,0)</f>
        <v>0</v>
      </c>
    </row>
    <row r="59" spans="1:9" s="6" customFormat="1" ht="24" x14ac:dyDescent="0.2">
      <c r="A59" s="89"/>
      <c r="B59" s="41">
        <v>28</v>
      </c>
      <c r="C59" s="68"/>
      <c r="D59" s="43" t="s">
        <v>28</v>
      </c>
      <c r="E59" s="31">
        <v>374</v>
      </c>
      <c r="F59" s="32">
        <f t="shared" si="2"/>
        <v>0</v>
      </c>
      <c r="G59" s="31">
        <v>305</v>
      </c>
      <c r="H59" s="33" cm="1">
        <f t="array" ref="H59">_xlfn.IFS(E59&lt;G59,F59,E59&lt;0,F59,E59&gt;0,G59*C59,E59=0,0)</f>
        <v>0</v>
      </c>
      <c r="I59" s="32" cm="1">
        <f t="array" ref="I59">_xlfn.IFS(C59="",0,G59=0,0,E59&gt;G59,F59-H59,E59&lt;G59,0,E59=G59,0)</f>
        <v>0</v>
      </c>
    </row>
    <row r="60" spans="1:9" s="6" customFormat="1" ht="12" x14ac:dyDescent="0.2">
      <c r="A60" s="89"/>
      <c r="B60" s="41">
        <v>29</v>
      </c>
      <c r="C60" s="68"/>
      <c r="D60" s="43" t="s">
        <v>29</v>
      </c>
      <c r="E60" s="31">
        <v>276</v>
      </c>
      <c r="F60" s="32">
        <f t="shared" si="2"/>
        <v>0</v>
      </c>
      <c r="G60" s="31">
        <v>489</v>
      </c>
      <c r="H60" s="33" cm="1">
        <f t="array" ref="H60">_xlfn.IFS(E60&lt;G60,F60,E60&lt;0,F60,E60&gt;0,G60*C60,E60=0,0)</f>
        <v>0</v>
      </c>
      <c r="I60" s="32" cm="1">
        <f t="array" ref="I60">_xlfn.IFS(C60="",0,G60=0,0,E60&gt;G60,F60-H60,E60&lt;G60,0,E60=G60,0)</f>
        <v>0</v>
      </c>
    </row>
    <row r="61" spans="1:9" s="6" customFormat="1" ht="12" x14ac:dyDescent="0.2">
      <c r="A61" s="89"/>
      <c r="B61" s="41">
        <v>30</v>
      </c>
      <c r="C61" s="68"/>
      <c r="D61" s="43" t="s">
        <v>30</v>
      </c>
      <c r="E61" s="31">
        <v>80</v>
      </c>
      <c r="F61" s="32">
        <f t="shared" si="2"/>
        <v>0</v>
      </c>
      <c r="G61" s="31">
        <v>28</v>
      </c>
      <c r="H61" s="33" cm="1">
        <f t="array" ref="H61">_xlfn.IFS(E61&lt;G61,F61,E61&lt;0,F61,E61&gt;0,G61*C61,E61=0,0)</f>
        <v>0</v>
      </c>
      <c r="I61" s="32" cm="1">
        <f t="array" ref="I61">_xlfn.IFS(C61="",0,G61=0,0,E61&gt;G61,F61-H61,E61&lt;G61,0,E61=G61,0)</f>
        <v>0</v>
      </c>
    </row>
    <row r="62" spans="1:9" s="6" customFormat="1" ht="12" x14ac:dyDescent="0.2">
      <c r="A62" s="89"/>
      <c r="B62" s="41">
        <v>31</v>
      </c>
      <c r="C62" s="68"/>
      <c r="D62" s="43" t="s">
        <v>31</v>
      </c>
      <c r="E62" s="31">
        <v>976</v>
      </c>
      <c r="F62" s="32">
        <f t="shared" si="2"/>
        <v>0</v>
      </c>
      <c r="G62" s="31">
        <v>1043</v>
      </c>
      <c r="H62" s="33" cm="1">
        <f t="array" ref="H62">_xlfn.IFS(E62&lt;G62,F62,E62&lt;0,F62,E62&gt;0,G62*C62,E62=0,0)</f>
        <v>0</v>
      </c>
      <c r="I62" s="32" cm="1">
        <f t="array" ref="I62">_xlfn.IFS(C62="",0,G62=0,0,E62&gt;G62,F62-H62,E62&lt;G62,0,E62=G62,0)</f>
        <v>0</v>
      </c>
    </row>
    <row r="63" spans="1:9" s="6" customFormat="1" ht="12" x14ac:dyDescent="0.2">
      <c r="A63" s="89"/>
      <c r="B63" s="41">
        <v>32</v>
      </c>
      <c r="C63" s="68"/>
      <c r="D63" s="43" t="s">
        <v>123</v>
      </c>
      <c r="E63" s="31">
        <v>156</v>
      </c>
      <c r="F63" s="32">
        <f t="shared" si="2"/>
        <v>0</v>
      </c>
      <c r="G63" s="31">
        <v>201</v>
      </c>
      <c r="H63" s="33" cm="1">
        <f t="array" ref="H63">_xlfn.IFS(E63&lt;G63,F63,E63&lt;0,F63,E63&gt;0,G63*C63,E63=0,0)</f>
        <v>0</v>
      </c>
      <c r="I63" s="32" cm="1">
        <f t="array" ref="I63">_xlfn.IFS(C63="",0,G63=0,0,E63&gt;G63,F63-H63,E63&lt;G63,0,E63=G63,0)</f>
        <v>0</v>
      </c>
    </row>
    <row r="64" spans="1:9" s="6" customFormat="1" ht="12" x14ac:dyDescent="0.2">
      <c r="A64" s="89"/>
      <c r="B64" s="41">
        <v>33</v>
      </c>
      <c r="C64" s="68"/>
      <c r="D64" s="43" t="s">
        <v>124</v>
      </c>
      <c r="E64" s="31">
        <v>639</v>
      </c>
      <c r="F64" s="32">
        <f t="shared" si="2"/>
        <v>0</v>
      </c>
      <c r="G64" s="31">
        <v>-201</v>
      </c>
      <c r="H64" s="33" cm="1">
        <f t="array" ref="H64">_xlfn.IFS(E64&lt;G64,F64,E64&lt;0,F64,E64&gt;0,G64*C64,E64=0,0)</f>
        <v>0</v>
      </c>
      <c r="I64" s="32" cm="1">
        <f t="array" ref="I64">_xlfn.IFS(C64="",0,G64=0,0,E64&gt;G64,F64-H64,E64&lt;G64,0,E64=G64,0)</f>
        <v>0</v>
      </c>
    </row>
    <row r="65" spans="1:9" s="6" customFormat="1" ht="12" x14ac:dyDescent="0.2">
      <c r="A65" s="89"/>
      <c r="B65" s="41">
        <v>34</v>
      </c>
      <c r="C65" s="68"/>
      <c r="D65" s="43" t="s">
        <v>18</v>
      </c>
      <c r="E65" s="31">
        <v>785</v>
      </c>
      <c r="F65" s="32">
        <f t="shared" si="2"/>
        <v>0</v>
      </c>
      <c r="G65" s="31">
        <v>698</v>
      </c>
      <c r="H65" s="33" cm="1">
        <f t="array" ref="H65">_xlfn.IFS(E65&lt;G65,F65,E65&lt;0,F65,E65&gt;0,G65*C65,E65=0,0)</f>
        <v>0</v>
      </c>
      <c r="I65" s="32" cm="1">
        <f t="array" ref="I65">_xlfn.IFS(C65="",0,G65=0,0,E65&gt;G65,F65-H65,E65&lt;G65,0,E65=G65,0)</f>
        <v>0</v>
      </c>
    </row>
    <row r="66" spans="1:9" s="6" customFormat="1" ht="12" x14ac:dyDescent="0.2">
      <c r="A66" s="89"/>
      <c r="B66" s="41">
        <v>35</v>
      </c>
      <c r="C66" s="68"/>
      <c r="D66" s="43" t="s">
        <v>125</v>
      </c>
      <c r="E66" s="31">
        <v>35554</v>
      </c>
      <c r="F66" s="32">
        <f t="shared" si="2"/>
        <v>0</v>
      </c>
      <c r="G66" s="31">
        <v>30434</v>
      </c>
      <c r="H66" s="33" cm="1">
        <f t="array" ref="H66">_xlfn.IFS(E66&lt;G66,F66,E66&lt;0,F66,E66&gt;0,G66*C66,E66=0,0)</f>
        <v>0</v>
      </c>
      <c r="I66" s="32" cm="1">
        <f t="array" ref="I66">_xlfn.IFS(C66="",0,G66=0,0,E66&gt;G66,F66-H66,E66&lt;G66,0,E66=G66,0)</f>
        <v>0</v>
      </c>
    </row>
    <row r="67" spans="1:9" s="6" customFormat="1" ht="24" x14ac:dyDescent="0.2">
      <c r="A67" s="89"/>
      <c r="B67" s="41">
        <v>36</v>
      </c>
      <c r="C67" s="68"/>
      <c r="D67" s="43" t="s">
        <v>126</v>
      </c>
      <c r="E67" s="31">
        <v>0</v>
      </c>
      <c r="F67" s="32">
        <f t="shared" si="2"/>
        <v>0</v>
      </c>
      <c r="G67" s="31">
        <v>0</v>
      </c>
      <c r="H67" s="33" cm="1">
        <f t="array" ref="H67">_xlfn.IFS(E67&lt;G67,F67,E67&lt;0,F67,E67&gt;0,G67*C67,E67=0,0)</f>
        <v>0</v>
      </c>
      <c r="I67" s="32" cm="1">
        <f t="array" ref="I67">_xlfn.IFS(C67="",0,G67=0,0,E67&gt;G67,F67-H67,E67&lt;G67,0,E67=G67,0)</f>
        <v>0</v>
      </c>
    </row>
    <row r="68" spans="1:9" s="6" customFormat="1" ht="24" x14ac:dyDescent="0.2">
      <c r="A68" s="89"/>
      <c r="B68" s="41">
        <v>37</v>
      </c>
      <c r="C68" s="68"/>
      <c r="D68" s="43" t="s">
        <v>127</v>
      </c>
      <c r="E68" s="31">
        <v>26857</v>
      </c>
      <c r="F68" s="32">
        <f t="shared" si="2"/>
        <v>0</v>
      </c>
      <c r="G68" s="31">
        <v>22130</v>
      </c>
      <c r="H68" s="33" cm="1">
        <f t="array" ref="H68">_xlfn.IFS(E68&lt;G68,F68,E68&lt;0,F68,E68&gt;0,G68*C68,E68=0,0)</f>
        <v>0</v>
      </c>
      <c r="I68" s="32" cm="1">
        <f t="array" ref="I68">_xlfn.IFS(C68="",0,G68=0,0,E68&gt;G68,F68-H68,E68&lt;G68,0,E68=G68,0)</f>
        <v>0</v>
      </c>
    </row>
    <row r="69" spans="1:9" s="6" customFormat="1" ht="24" x14ac:dyDescent="0.2">
      <c r="A69" s="89"/>
      <c r="B69" s="41">
        <v>38</v>
      </c>
      <c r="C69" s="68"/>
      <c r="D69" s="43" t="s">
        <v>128</v>
      </c>
      <c r="E69" s="31">
        <v>30130</v>
      </c>
      <c r="F69" s="32">
        <f t="shared" si="2"/>
        <v>0</v>
      </c>
      <c r="G69" s="31">
        <v>26841</v>
      </c>
      <c r="H69" s="33" cm="1">
        <f t="array" ref="H69">_xlfn.IFS(E69&lt;G69,F69,E69&lt;0,F69,E69&gt;0,G69*C69,E69=0,0)</f>
        <v>0</v>
      </c>
      <c r="I69" s="32" cm="1">
        <f t="array" ref="I69">_xlfn.IFS(C69="",0,G69=0,0,E69&gt;G69,F69-H69,E69&lt;G69,0,E69=G69,0)</f>
        <v>0</v>
      </c>
    </row>
    <row r="70" spans="1:9" s="6" customFormat="1" ht="24" x14ac:dyDescent="0.2">
      <c r="A70" s="89"/>
      <c r="B70" s="41">
        <v>39</v>
      </c>
      <c r="C70" s="68"/>
      <c r="D70" s="43" t="s">
        <v>129</v>
      </c>
      <c r="E70" s="31">
        <v>17860</v>
      </c>
      <c r="F70" s="32">
        <f t="shared" si="2"/>
        <v>0</v>
      </c>
      <c r="G70" s="31">
        <v>15258</v>
      </c>
      <c r="H70" s="33" cm="1">
        <f t="array" ref="H70">_xlfn.IFS(E70&lt;G70,F70,E70&lt;0,F70,E70&gt;0,G70*C70,E70=0,0)</f>
        <v>0</v>
      </c>
      <c r="I70" s="32" cm="1">
        <f t="array" ref="I70">_xlfn.IFS(C70="",0,G70=0,0,E70&gt;G70,F70-H70,E70&lt;G70,0,E70=G70,0)</f>
        <v>0</v>
      </c>
    </row>
    <row r="71" spans="1:9" s="6" customFormat="1" ht="24" x14ac:dyDescent="0.2">
      <c r="A71" s="89"/>
      <c r="B71" s="41">
        <v>40</v>
      </c>
      <c r="C71" s="68"/>
      <c r="D71" s="43" t="s">
        <v>130</v>
      </c>
      <c r="E71" s="31">
        <v>17860</v>
      </c>
      <c r="F71" s="32">
        <f t="shared" si="2"/>
        <v>0</v>
      </c>
      <c r="G71" s="31">
        <v>15258</v>
      </c>
      <c r="H71" s="33" cm="1">
        <f t="array" ref="H71">_xlfn.IFS(E71&lt;G71,F71,E71&lt;0,F71,E71&gt;0,G71*C71,E71=0,0)</f>
        <v>0</v>
      </c>
      <c r="I71" s="32" cm="1">
        <f t="array" ref="I71">_xlfn.IFS(C71="",0,G71=0,0,E71&gt;G71,F71-H71,E71&lt;G71,0,E71=G71,0)</f>
        <v>0</v>
      </c>
    </row>
    <row r="72" spans="1:9" s="6" customFormat="1" ht="12" x14ac:dyDescent="0.2">
      <c r="A72" s="89"/>
      <c r="B72" s="41">
        <v>41</v>
      </c>
      <c r="C72" s="68"/>
      <c r="D72" s="43" t="s">
        <v>131</v>
      </c>
      <c r="E72" s="31">
        <v>973</v>
      </c>
      <c r="F72" s="32">
        <f t="shared" si="2"/>
        <v>0</v>
      </c>
      <c r="G72" s="31">
        <v>654</v>
      </c>
      <c r="H72" s="33" cm="1">
        <f t="array" ref="H72">_xlfn.IFS(E72&lt;G72,F72,E72&lt;0,F72,E72&gt;0,G72*C72,E72=0,0)</f>
        <v>0</v>
      </c>
      <c r="I72" s="32" cm="1">
        <f t="array" ref="I72">_xlfn.IFS(C72="",0,G72=0,0,E72&gt;G72,F72-H72,E72&lt;G72,0,E72=G72,0)</f>
        <v>0</v>
      </c>
    </row>
    <row r="73" spans="1:9" s="6" customFormat="1" ht="12" x14ac:dyDescent="0.2">
      <c r="A73" s="89"/>
      <c r="B73" s="41">
        <v>42</v>
      </c>
      <c r="C73" s="68"/>
      <c r="D73" s="43" t="s">
        <v>132</v>
      </c>
      <c r="E73" s="31">
        <v>577</v>
      </c>
      <c r="F73" s="32">
        <f t="shared" si="2"/>
        <v>0</v>
      </c>
      <c r="G73" s="31">
        <v>650</v>
      </c>
      <c r="H73" s="33" cm="1">
        <f t="array" ref="H73">_xlfn.IFS(E73&lt;G73,F73,E73&lt;0,F73,E73&gt;0,G73*C73,E73=0,0)</f>
        <v>0</v>
      </c>
      <c r="I73" s="32" cm="1">
        <f t="array" ref="I73">_xlfn.IFS(C73="",0,G73=0,0,E73&gt;G73,F73-H73,E73&lt;G73,0,E73=G73,0)</f>
        <v>0</v>
      </c>
    </row>
    <row r="74" spans="1:9" s="6" customFormat="1" ht="12" x14ac:dyDescent="0.2">
      <c r="A74" s="89"/>
      <c r="B74" s="41">
        <v>43</v>
      </c>
      <c r="C74" s="68"/>
      <c r="D74" s="43" t="s">
        <v>133</v>
      </c>
      <c r="E74" s="31">
        <v>0</v>
      </c>
      <c r="F74" s="32">
        <f t="shared" si="2"/>
        <v>0</v>
      </c>
      <c r="G74" s="31">
        <v>0</v>
      </c>
      <c r="H74" s="33" cm="1">
        <f t="array" ref="H74">_xlfn.IFS(E74&lt;G74,F74,E74&lt;0,F74,E74&gt;0,G74*C74,E74=0,0)</f>
        <v>0</v>
      </c>
      <c r="I74" s="32" cm="1">
        <f t="array" ref="I74">_xlfn.IFS(C74="",0,G74=0,0,E74&gt;G74,F74-H74,E74&lt;G74,0,E74=G74,0)</f>
        <v>0</v>
      </c>
    </row>
    <row r="75" spans="1:9" s="6" customFormat="1" ht="12" x14ac:dyDescent="0.2">
      <c r="A75" s="89"/>
      <c r="B75" s="41">
        <v>44</v>
      </c>
      <c r="C75" s="68"/>
      <c r="D75" s="43" t="s">
        <v>5</v>
      </c>
      <c r="E75" s="31">
        <v>1717</v>
      </c>
      <c r="F75" s="32">
        <f t="shared" si="2"/>
        <v>0</v>
      </c>
      <c r="G75" s="31">
        <v>2372</v>
      </c>
      <c r="H75" s="33" cm="1">
        <f t="array" ref="H75">_xlfn.IFS(E75&lt;G75,F75,E75&lt;0,F75,E75&gt;0,G75*C75,E75=0,0)</f>
        <v>0</v>
      </c>
      <c r="I75" s="32" cm="1">
        <f t="array" ref="I75">_xlfn.IFS(C75="",0,G75=0,0,E75&gt;G75,F75-H75,E75&lt;G75,0,E75=G75,0)</f>
        <v>0</v>
      </c>
    </row>
    <row r="76" spans="1:9" s="6" customFormat="1" ht="12" x14ac:dyDescent="0.2">
      <c r="A76" s="89"/>
      <c r="B76" s="41">
        <v>45</v>
      </c>
      <c r="C76" s="68"/>
      <c r="D76" s="43" t="s">
        <v>6</v>
      </c>
      <c r="E76" s="31">
        <v>3081</v>
      </c>
      <c r="F76" s="32">
        <f t="shared" si="2"/>
        <v>0</v>
      </c>
      <c r="G76" s="31">
        <v>2714</v>
      </c>
      <c r="H76" s="33" cm="1">
        <f t="array" ref="H76">_xlfn.IFS(E76&lt;G76,F76,E76&lt;0,F76,E76&gt;0,G76*C76,E76=0,0)</f>
        <v>0</v>
      </c>
      <c r="I76" s="32" cm="1">
        <f t="array" ref="I76">_xlfn.IFS(C76="",0,G76=0,0,E76&gt;G76,F76-H76,E76&lt;G76,0,E76=G76,0)</f>
        <v>0</v>
      </c>
    </row>
    <row r="77" spans="1:9" s="6" customFormat="1" ht="12" x14ac:dyDescent="0.2">
      <c r="A77" s="89"/>
      <c r="B77" s="41">
        <v>46</v>
      </c>
      <c r="C77" s="68"/>
      <c r="D77" s="43" t="s">
        <v>7</v>
      </c>
      <c r="E77" s="31">
        <v>3568</v>
      </c>
      <c r="F77" s="32">
        <f t="shared" si="2"/>
        <v>0</v>
      </c>
      <c r="G77" s="31">
        <v>3234</v>
      </c>
      <c r="H77" s="33" cm="1">
        <f t="array" ref="H77">_xlfn.IFS(E77&lt;G77,F77,E77&lt;0,F77,E77&gt;0,G77*C77,E77=0,0)</f>
        <v>0</v>
      </c>
      <c r="I77" s="32" cm="1">
        <f t="array" ref="I77">_xlfn.IFS(C77="",0,G77=0,0,E77&gt;G77,F77-H77,E77&lt;G77,0,E77=G77,0)</f>
        <v>0</v>
      </c>
    </row>
    <row r="78" spans="1:9" s="6" customFormat="1" ht="12" x14ac:dyDescent="0.2">
      <c r="A78" s="89"/>
      <c r="B78" s="41">
        <v>47</v>
      </c>
      <c r="C78" s="68"/>
      <c r="D78" s="43" t="s">
        <v>8</v>
      </c>
      <c r="E78" s="31">
        <v>496</v>
      </c>
      <c r="F78" s="32">
        <f t="shared" si="2"/>
        <v>0</v>
      </c>
      <c r="G78" s="31">
        <v>702</v>
      </c>
      <c r="H78" s="33" cm="1">
        <f t="array" ref="H78">_xlfn.IFS(E78&lt;G78,F78,E78&lt;0,F78,E78&gt;0,G78*C78,E78=0,0)</f>
        <v>0</v>
      </c>
      <c r="I78" s="32" cm="1">
        <f t="array" ref="I78">_xlfn.IFS(C78="",0,G78=0,0,E78&gt;G78,F78-H78,E78&lt;G78,0,E78=G78,0)</f>
        <v>0</v>
      </c>
    </row>
    <row r="79" spans="1:9" s="6" customFormat="1" ht="12" x14ac:dyDescent="0.2">
      <c r="A79" s="89"/>
      <c r="B79" s="41">
        <v>48</v>
      </c>
      <c r="C79" s="68"/>
      <c r="D79" s="43" t="s">
        <v>9</v>
      </c>
      <c r="E79" s="31">
        <v>577</v>
      </c>
      <c r="F79" s="32">
        <f t="shared" si="2"/>
        <v>0</v>
      </c>
      <c r="G79" s="31">
        <v>310</v>
      </c>
      <c r="H79" s="33" cm="1">
        <f t="array" ref="H79">_xlfn.IFS(E79&lt;G79,F79,E79&lt;0,F79,E79&gt;0,G79*C79,E79=0,0)</f>
        <v>0</v>
      </c>
      <c r="I79" s="32" cm="1">
        <f t="array" ref="I79">_xlfn.IFS(C79="",0,G79=0,0,E79&gt;G79,F79-H79,E79&lt;G79,0,E79=G79,0)</f>
        <v>0</v>
      </c>
    </row>
    <row r="80" spans="1:9" s="6" customFormat="1" ht="12" x14ac:dyDescent="0.2">
      <c r="A80" s="89"/>
      <c r="B80" s="41">
        <v>49</v>
      </c>
      <c r="C80" s="68"/>
      <c r="D80" s="43" t="s">
        <v>10</v>
      </c>
      <c r="E80" s="31">
        <v>577</v>
      </c>
      <c r="F80" s="32">
        <f t="shared" si="2"/>
        <v>0</v>
      </c>
      <c r="G80" s="31">
        <v>440</v>
      </c>
      <c r="H80" s="33" cm="1">
        <f t="array" ref="H80">_xlfn.IFS(E80&lt;G80,F80,E80&lt;0,F80,E80&gt;0,G80*C80,E80=0,0)</f>
        <v>0</v>
      </c>
      <c r="I80" s="32" cm="1">
        <f t="array" ref="I80">_xlfn.IFS(C80="",0,G80=0,0,E80&gt;G80,F80-H80,E80&lt;G80,0,E80=G80,0)</f>
        <v>0</v>
      </c>
    </row>
    <row r="81" spans="1:9" s="6" customFormat="1" ht="12" x14ac:dyDescent="0.2">
      <c r="A81" s="89"/>
      <c r="B81" s="41">
        <v>50</v>
      </c>
      <c r="C81" s="68"/>
      <c r="D81" s="43" t="s">
        <v>134</v>
      </c>
      <c r="E81" s="31">
        <v>75</v>
      </c>
      <c r="F81" s="32">
        <f t="shared" si="2"/>
        <v>0</v>
      </c>
      <c r="G81" s="31">
        <v>52</v>
      </c>
      <c r="H81" s="33" cm="1">
        <f t="array" ref="H81">_xlfn.IFS(E81&lt;G81,F81,E81&lt;0,F81,E81&gt;0,G81*C81,E81=0,0)</f>
        <v>0</v>
      </c>
      <c r="I81" s="32" cm="1">
        <f t="array" ref="I81">_xlfn.IFS(C81="",0,G81=0,0,E81&gt;G81,F81-H81,E81&lt;G81,0,E81=G81,0)</f>
        <v>0</v>
      </c>
    </row>
    <row r="82" spans="1:9" s="6" customFormat="1" ht="24" x14ac:dyDescent="0.2">
      <c r="A82" s="89"/>
      <c r="B82" s="41">
        <v>51</v>
      </c>
      <c r="C82" s="68"/>
      <c r="D82" s="43" t="s">
        <v>168</v>
      </c>
      <c r="E82" s="31">
        <v>1436</v>
      </c>
      <c r="F82" s="32">
        <f t="shared" si="2"/>
        <v>0</v>
      </c>
      <c r="G82" s="31">
        <v>1363</v>
      </c>
      <c r="H82" s="33" cm="1">
        <f t="array" ref="H82">_xlfn.IFS(E82&lt;G82,F82,E82&lt;0,F82,E82&gt;0,G82*C82,E82=0,0)</f>
        <v>0</v>
      </c>
      <c r="I82" s="32" cm="1">
        <f t="array" ref="I82">_xlfn.IFS(C82="",0,G82=0,0,E82&gt;G82,F82-H82,E82&lt;G82,0,E82=G82,0)</f>
        <v>0</v>
      </c>
    </row>
    <row r="83" spans="1:9" s="6" customFormat="1" ht="24" x14ac:dyDescent="0.2">
      <c r="A83" s="89"/>
      <c r="B83" s="41">
        <v>52</v>
      </c>
      <c r="C83" s="68"/>
      <c r="D83" s="43" t="s">
        <v>169</v>
      </c>
      <c r="E83" s="31">
        <v>11535</v>
      </c>
      <c r="F83" s="32">
        <f t="shared" si="2"/>
        <v>0</v>
      </c>
      <c r="G83" s="31">
        <v>10627</v>
      </c>
      <c r="H83" s="33" cm="1">
        <f t="array" ref="H83">_xlfn.IFS(E83&lt;G83,F83,E83&lt;0,F83,E83&gt;0,G83*C83,E83=0,0)</f>
        <v>0</v>
      </c>
      <c r="I83" s="32" cm="1">
        <f t="array" ref="I83">_xlfn.IFS(C83="",0,G83=0,0,E83&gt;G83,F83-H83,E83&lt;G83,0,E83=G83,0)</f>
        <v>0</v>
      </c>
    </row>
    <row r="84" spans="1:9" s="6" customFormat="1" ht="24" x14ac:dyDescent="0.2">
      <c r="A84" s="89"/>
      <c r="B84" s="41">
        <v>53</v>
      </c>
      <c r="C84" s="68"/>
      <c r="D84" s="43" t="s">
        <v>155</v>
      </c>
      <c r="E84" s="31">
        <v>637</v>
      </c>
      <c r="F84" s="32">
        <f t="shared" si="2"/>
        <v>0</v>
      </c>
      <c r="G84" s="31">
        <v>494</v>
      </c>
      <c r="H84" s="33" cm="1">
        <f t="array" ref="H84">_xlfn.IFS(E84&lt;G84,F84,E84&lt;0,F84,E84&gt;0,G84*C84,E84=0,0)</f>
        <v>0</v>
      </c>
      <c r="I84" s="32" cm="1">
        <f t="array" ref="I84">_xlfn.IFS(C84="",0,G84=0,0,E84&gt;G84,F84-H84,E84&lt;G84,0,E84=G84,0)</f>
        <v>0</v>
      </c>
    </row>
    <row r="85" spans="1:9" s="6" customFormat="1" ht="24" x14ac:dyDescent="0.2">
      <c r="A85" s="89"/>
      <c r="B85" s="41">
        <v>54</v>
      </c>
      <c r="C85" s="68"/>
      <c r="D85" s="43" t="s">
        <v>156</v>
      </c>
      <c r="E85" s="31">
        <v>637</v>
      </c>
      <c r="F85" s="32">
        <f t="shared" si="2"/>
        <v>0</v>
      </c>
      <c r="G85" s="31">
        <v>494</v>
      </c>
      <c r="H85" s="33" cm="1">
        <f t="array" ref="H85">_xlfn.IFS(E85&lt;G85,F85,E85&lt;0,F85,E85&gt;0,G85*C85,E85=0,0)</f>
        <v>0</v>
      </c>
      <c r="I85" s="32" cm="1">
        <f t="array" ref="I85">_xlfn.IFS(C85="",0,G85=0,0,E85&gt;G85,F85-H85,E85&lt;G85,0,E85=G85,0)</f>
        <v>0</v>
      </c>
    </row>
    <row r="86" spans="1:9" s="6" customFormat="1" ht="12" x14ac:dyDescent="0.2">
      <c r="A86" s="89"/>
      <c r="B86" s="41">
        <v>55</v>
      </c>
      <c r="C86" s="68"/>
      <c r="D86" s="43" t="s">
        <v>135</v>
      </c>
      <c r="E86" s="31">
        <v>371</v>
      </c>
      <c r="F86" s="32">
        <f t="shared" si="2"/>
        <v>0</v>
      </c>
      <c r="G86" s="31">
        <v>261</v>
      </c>
      <c r="H86" s="33" cm="1">
        <f t="array" ref="H86">_xlfn.IFS(E86&lt;G86,F86,E86&lt;0,F86,E86&gt;0,G86*C86,E86=0,0)</f>
        <v>0</v>
      </c>
      <c r="I86" s="32" cm="1">
        <f t="array" ref="I86">_xlfn.IFS(C86="",0,G86=0,0,E86&gt;G86,F86-H86,E86&lt;G86,0,E86=G86,0)</f>
        <v>0</v>
      </c>
    </row>
    <row r="87" spans="1:9" s="6" customFormat="1" ht="12" x14ac:dyDescent="0.2">
      <c r="A87" s="89"/>
      <c r="B87" s="41">
        <v>56</v>
      </c>
      <c r="C87" s="68"/>
      <c r="D87" s="43" t="s">
        <v>136</v>
      </c>
      <c r="E87" s="31">
        <v>416</v>
      </c>
      <c r="F87" s="32">
        <f t="shared" si="2"/>
        <v>0</v>
      </c>
      <c r="G87" s="31">
        <v>415</v>
      </c>
      <c r="H87" s="33" cm="1">
        <f t="array" ref="H87">_xlfn.IFS(E87&lt;G87,F87,E87&lt;0,F87,E87&gt;0,G87*C87,E87=0,0)</f>
        <v>0</v>
      </c>
      <c r="I87" s="32" cm="1">
        <f t="array" ref="I87">_xlfn.IFS(C87="",0,G87=0,0,E87&gt;G87,F87-H87,E87&lt;G87,0,E87=G87,0)</f>
        <v>0</v>
      </c>
    </row>
    <row r="88" spans="1:9" s="6" customFormat="1" ht="12" x14ac:dyDescent="0.2">
      <c r="A88" s="89"/>
      <c r="B88" s="41">
        <v>57</v>
      </c>
      <c r="C88" s="68"/>
      <c r="D88" s="43" t="s">
        <v>137</v>
      </c>
      <c r="E88" s="31">
        <v>158</v>
      </c>
      <c r="F88" s="32">
        <f t="shared" si="2"/>
        <v>0</v>
      </c>
      <c r="G88" s="31">
        <v>126</v>
      </c>
      <c r="H88" s="33" cm="1">
        <f t="array" ref="H88">_xlfn.IFS(E88&lt;G88,F88,E88&lt;0,F88,E88&gt;0,G88*C88,E88=0,0)</f>
        <v>0</v>
      </c>
      <c r="I88" s="32" cm="1">
        <f t="array" ref="I88">_xlfn.IFS(C88="",0,G88=0,0,E88&gt;G88,F88-H88,E88&lt;G88,0,E88=G88,0)</f>
        <v>0</v>
      </c>
    </row>
    <row r="89" spans="1:9" s="6" customFormat="1" ht="12" x14ac:dyDescent="0.2">
      <c r="A89" s="89"/>
      <c r="B89" s="41">
        <v>58</v>
      </c>
      <c r="C89" s="68"/>
      <c r="D89" s="43" t="s">
        <v>170</v>
      </c>
      <c r="E89" s="31">
        <v>5113</v>
      </c>
      <c r="F89" s="32">
        <f t="shared" si="2"/>
        <v>0</v>
      </c>
      <c r="G89" s="31">
        <v>4502</v>
      </c>
      <c r="H89" s="33" cm="1">
        <f t="array" ref="H89">_xlfn.IFS(E89&lt;G89,F89,E89&lt;0,F89,E89&gt;0,G89*C89,E89=0,0)</f>
        <v>0</v>
      </c>
      <c r="I89" s="32" cm="1">
        <f t="array" ref="I89">_xlfn.IFS(C89="",0,G89=0,0,E89&gt;G89,F89-H89,E89&lt;G89,0,E89=G89,0)</f>
        <v>0</v>
      </c>
    </row>
    <row r="90" spans="1:9" s="6" customFormat="1" ht="12" x14ac:dyDescent="0.2">
      <c r="A90" s="89"/>
      <c r="B90" s="41">
        <v>59</v>
      </c>
      <c r="C90" s="68"/>
      <c r="D90" s="43" t="s">
        <v>171</v>
      </c>
      <c r="E90" s="31">
        <v>4374</v>
      </c>
      <c r="F90" s="32">
        <f t="shared" si="2"/>
        <v>0</v>
      </c>
      <c r="G90" s="31">
        <v>2687</v>
      </c>
      <c r="H90" s="33" cm="1">
        <f t="array" ref="H90">_xlfn.IFS(E90&lt;G90,F90,E90&lt;0,F90,E90&gt;0,G90*C90,E90=0,0)</f>
        <v>0</v>
      </c>
      <c r="I90" s="32" cm="1">
        <f t="array" ref="I90">_xlfn.IFS(C90="",0,G90=0,0,E90&gt;G90,F90-H90,E90&lt;G90,0,E90=G90,0)</f>
        <v>0</v>
      </c>
    </row>
    <row r="91" spans="1:9" s="6" customFormat="1" ht="12" x14ac:dyDescent="0.2">
      <c r="A91" s="89"/>
      <c r="B91" s="41">
        <v>60</v>
      </c>
      <c r="C91" s="68"/>
      <c r="D91" s="43" t="s">
        <v>138</v>
      </c>
      <c r="E91" s="31">
        <v>50</v>
      </c>
      <c r="F91" s="32">
        <f t="shared" si="2"/>
        <v>0</v>
      </c>
      <c r="G91" s="31">
        <v>74</v>
      </c>
      <c r="H91" s="33" cm="1">
        <f t="array" ref="H91">_xlfn.IFS(E91&lt;G91,F91,E91&lt;0,F91,E91&gt;0,G91*C91,E91=0,0)</f>
        <v>0</v>
      </c>
      <c r="I91" s="32" cm="1">
        <f t="array" ref="I91">_xlfn.IFS(C91="",0,G91=0,0,E91&gt;G91,F91-H91,E91&lt;G91,0,E91=G91,0)</f>
        <v>0</v>
      </c>
    </row>
    <row r="92" spans="1:9" s="6" customFormat="1" ht="12" x14ac:dyDescent="0.2">
      <c r="A92" s="89"/>
      <c r="B92" s="41">
        <v>61</v>
      </c>
      <c r="C92" s="68"/>
      <c r="D92" s="43" t="s">
        <v>139</v>
      </c>
      <c r="E92" s="31">
        <v>333</v>
      </c>
      <c r="F92" s="32">
        <f t="shared" si="2"/>
        <v>0</v>
      </c>
      <c r="G92" s="31">
        <v>221</v>
      </c>
      <c r="H92" s="33" cm="1">
        <f t="array" ref="H92">_xlfn.IFS(E92&lt;G92,F92,E92&lt;0,F92,E92&gt;0,G92*C92,E92=0,0)</f>
        <v>0</v>
      </c>
      <c r="I92" s="32" cm="1">
        <f t="array" ref="I92">_xlfn.IFS(C92="",0,G92=0,0,E92&gt;G92,F92-H92,E92&lt;G92,0,E92=G92,0)</f>
        <v>0</v>
      </c>
    </row>
    <row r="93" spans="1:9" s="6" customFormat="1" ht="12" x14ac:dyDescent="0.2">
      <c r="A93" s="89"/>
      <c r="B93" s="41">
        <v>62</v>
      </c>
      <c r="C93" s="68"/>
      <c r="D93" s="43" t="s">
        <v>172</v>
      </c>
      <c r="E93" s="31">
        <v>242</v>
      </c>
      <c r="F93" s="32">
        <f t="shared" si="2"/>
        <v>0</v>
      </c>
      <c r="G93" s="31">
        <v>257</v>
      </c>
      <c r="H93" s="33" cm="1">
        <f t="array" ref="H93">_xlfn.IFS(E93&lt;G93,F93,E93&lt;0,F93,E93&gt;0,G93*C93,E93=0,0)</f>
        <v>0</v>
      </c>
      <c r="I93" s="32" cm="1">
        <f t="array" ref="I93">_xlfn.IFS(C93="",0,G93=0,0,E93&gt;G93,F93-H93,E93&lt;G93,0,E93=G93,0)</f>
        <v>0</v>
      </c>
    </row>
    <row r="94" spans="1:9" s="6" customFormat="1" ht="12" x14ac:dyDescent="0.2">
      <c r="A94" s="89"/>
      <c r="B94" s="41">
        <v>63</v>
      </c>
      <c r="C94" s="68"/>
      <c r="D94" s="43" t="s">
        <v>140</v>
      </c>
      <c r="E94" s="31">
        <v>292</v>
      </c>
      <c r="F94" s="32">
        <f t="shared" si="2"/>
        <v>0</v>
      </c>
      <c r="G94" s="31">
        <v>409</v>
      </c>
      <c r="H94" s="33" cm="1">
        <f t="array" ref="H94">_xlfn.IFS(E94&lt;G94,F94,E94&lt;0,F94,E94&gt;0,G94*C94,E94=0,0)</f>
        <v>0</v>
      </c>
      <c r="I94" s="32" cm="1">
        <f t="array" ref="I94">_xlfn.IFS(C94="",0,G94=0,0,E94&gt;G94,F94-H94,E94&lt;G94,0,E94=G94,0)</f>
        <v>0</v>
      </c>
    </row>
    <row r="95" spans="1:9" s="6" customFormat="1" ht="12" x14ac:dyDescent="0.2">
      <c r="A95" s="89"/>
      <c r="B95" s="41">
        <v>64</v>
      </c>
      <c r="C95" s="68"/>
      <c r="D95" s="43" t="s">
        <v>173</v>
      </c>
      <c r="E95" s="31">
        <v>5708</v>
      </c>
      <c r="F95" s="32">
        <f t="shared" si="2"/>
        <v>0</v>
      </c>
      <c r="G95" s="31">
        <v>4567</v>
      </c>
      <c r="H95" s="33" cm="1">
        <f t="array" ref="H95">_xlfn.IFS(E95&lt;G95,F95,E95&lt;0,F95,E95&gt;0,G95*C95,E95=0,0)</f>
        <v>0</v>
      </c>
      <c r="I95" s="32" cm="1">
        <f t="array" ref="I95">_xlfn.IFS(C95="",0,G95=0,0,E95&gt;G95,F95-H95,E95&lt;G95,0,E95=G95,0)</f>
        <v>0</v>
      </c>
    </row>
    <row r="96" spans="1:9" s="6" customFormat="1" ht="19.5" customHeight="1" x14ac:dyDescent="0.2">
      <c r="A96" s="89"/>
      <c r="B96" s="70" t="s">
        <v>96</v>
      </c>
      <c r="C96" s="71"/>
      <c r="D96" s="71"/>
      <c r="E96" s="71"/>
      <c r="F96" s="71"/>
      <c r="G96" s="71"/>
      <c r="H96" s="71"/>
      <c r="I96" s="72"/>
    </row>
    <row r="97" spans="1:9" s="6" customFormat="1" ht="24" x14ac:dyDescent="0.2">
      <c r="A97" s="89"/>
      <c r="B97" s="41">
        <v>65</v>
      </c>
      <c r="C97" s="68"/>
      <c r="D97" s="43" t="s">
        <v>32</v>
      </c>
      <c r="E97" s="31">
        <v>1398</v>
      </c>
      <c r="F97" s="32">
        <f t="shared" si="2"/>
        <v>0</v>
      </c>
      <c r="G97" s="31">
        <v>1379</v>
      </c>
      <c r="H97" s="33" cm="1">
        <f t="array" ref="H97">_xlfn.IFS(E97&lt;G97,F97,E97&lt;0,F97,E97&gt;0,G97*C97,E97=0,0)</f>
        <v>0</v>
      </c>
      <c r="I97" s="32" cm="1">
        <f t="array" ref="I97">_xlfn.IFS(C97="",0,G97=0,0,E97&gt;G97,F97-H97,E97&lt;G97,0,E97=G97,0)</f>
        <v>0</v>
      </c>
    </row>
    <row r="98" spans="1:9" s="6" customFormat="1" ht="24" x14ac:dyDescent="0.2">
      <c r="A98" s="89"/>
      <c r="B98" s="41">
        <v>66</v>
      </c>
      <c r="C98" s="68"/>
      <c r="D98" s="43" t="s">
        <v>33</v>
      </c>
      <c r="E98" s="31">
        <v>1471</v>
      </c>
      <c r="F98" s="32">
        <f t="shared" si="2"/>
        <v>0</v>
      </c>
      <c r="G98" s="31">
        <v>1302</v>
      </c>
      <c r="H98" s="33" cm="1">
        <f t="array" ref="H98">_xlfn.IFS(E98&lt;G98,F98,E98&lt;0,F98,E98&gt;0,G98*C98,E98=0,0)</f>
        <v>0</v>
      </c>
      <c r="I98" s="32" cm="1">
        <f t="array" ref="I98">_xlfn.IFS(C98="",0,G98=0,0,E98&gt;G98,F98-H98,E98&lt;G98,0,E98=G98,0)</f>
        <v>0</v>
      </c>
    </row>
    <row r="99" spans="1:9" s="6" customFormat="1" ht="24" x14ac:dyDescent="0.2">
      <c r="A99" s="89"/>
      <c r="B99" s="41">
        <v>67</v>
      </c>
      <c r="C99" s="68"/>
      <c r="D99" s="43" t="s">
        <v>34</v>
      </c>
      <c r="E99" s="31">
        <v>-1398</v>
      </c>
      <c r="F99" s="32">
        <f t="shared" si="2"/>
        <v>0</v>
      </c>
      <c r="G99" s="31">
        <v>-1178</v>
      </c>
      <c r="H99" s="33" cm="1">
        <f t="array" ref="H99">_xlfn.IFS(E99&lt;G99,F99,E99&lt;0,F99,E99&gt;0,G99*C99,E99=0,0)</f>
        <v>0</v>
      </c>
      <c r="I99" s="32" cm="1">
        <f t="array" ref="I99">_xlfn.IFS(C99="",0,G99=0,0,E99&gt;G99,F99-H99,E99&lt;G99,0,E99=G99,0)</f>
        <v>0</v>
      </c>
    </row>
    <row r="100" spans="1:9" s="6" customFormat="1" ht="24" x14ac:dyDescent="0.2">
      <c r="A100" s="89"/>
      <c r="B100" s="41">
        <v>68</v>
      </c>
      <c r="C100" s="68"/>
      <c r="D100" s="43" t="s">
        <v>35</v>
      </c>
      <c r="E100" s="31">
        <v>-1471</v>
      </c>
      <c r="F100" s="32">
        <f t="shared" si="2"/>
        <v>0</v>
      </c>
      <c r="G100" s="31">
        <v>-1302</v>
      </c>
      <c r="H100" s="33" cm="1">
        <f t="array" ref="H100">_xlfn.IFS(E100&lt;G100,F100,E100&lt;0,F100,E100&gt;0,G100*C100,E100=0,0)</f>
        <v>0</v>
      </c>
      <c r="I100" s="32" cm="1">
        <f t="array" ref="I100">_xlfn.IFS(C100="",0,G100=0,0,E100&gt;G100,F100-H100,E100&lt;G100,0,E100=G100,0)</f>
        <v>0</v>
      </c>
    </row>
    <row r="101" spans="1:9" s="6" customFormat="1" ht="24" x14ac:dyDescent="0.2">
      <c r="A101" s="89"/>
      <c r="B101" s="41">
        <v>69</v>
      </c>
      <c r="C101" s="68"/>
      <c r="D101" s="43" t="s">
        <v>36</v>
      </c>
      <c r="E101" s="31">
        <v>2057</v>
      </c>
      <c r="F101" s="32">
        <f t="shared" si="2"/>
        <v>0</v>
      </c>
      <c r="G101" s="31">
        <v>1893</v>
      </c>
      <c r="H101" s="33" cm="1">
        <f t="array" ref="H101">_xlfn.IFS(E101&lt;G101,F101,E101&lt;0,F101,E101&gt;0,G101*C101,E101=0,0)</f>
        <v>0</v>
      </c>
      <c r="I101" s="32" cm="1">
        <f t="array" ref="I101">_xlfn.IFS(C101="",0,G101=0,0,E101&gt;G101,F101-H101,E101&lt;G101,0,E101=G101,0)</f>
        <v>0</v>
      </c>
    </row>
    <row r="102" spans="1:9" s="6" customFormat="1" ht="24" x14ac:dyDescent="0.2">
      <c r="A102" s="89"/>
      <c r="B102" s="41">
        <v>70</v>
      </c>
      <c r="C102" s="68"/>
      <c r="D102" s="43" t="s">
        <v>37</v>
      </c>
      <c r="E102" s="31">
        <v>2129</v>
      </c>
      <c r="F102" s="32">
        <f t="shared" si="2"/>
        <v>0</v>
      </c>
      <c r="G102" s="31">
        <v>1817</v>
      </c>
      <c r="H102" s="33" cm="1">
        <f t="array" ref="H102">_xlfn.IFS(E102&lt;G102,F102,E102&lt;0,F102,E102&gt;0,G102*C102,E102=0,0)</f>
        <v>0</v>
      </c>
      <c r="I102" s="32" cm="1">
        <f t="array" ref="I102">_xlfn.IFS(C102="",0,G102=0,0,E102&gt;G102,F102-H102,E102&lt;G102,0,E102=G102,0)</f>
        <v>0</v>
      </c>
    </row>
    <row r="103" spans="1:9" s="6" customFormat="1" ht="24" x14ac:dyDescent="0.2">
      <c r="A103" s="89"/>
      <c r="B103" s="41">
        <v>71</v>
      </c>
      <c r="C103" s="68"/>
      <c r="D103" s="43" t="s">
        <v>38</v>
      </c>
      <c r="E103" s="31">
        <v>-2057</v>
      </c>
      <c r="F103" s="32">
        <f t="shared" si="2"/>
        <v>0</v>
      </c>
      <c r="G103" s="31">
        <v>-1692</v>
      </c>
      <c r="H103" s="33" cm="1">
        <f t="array" ref="H103">_xlfn.IFS(E103&lt;G103,F103,E103&lt;0,F103,E103&gt;0,G103*C103,E103=0,0)</f>
        <v>0</v>
      </c>
      <c r="I103" s="32" cm="1">
        <f t="array" ref="I103">_xlfn.IFS(C103="",0,G103=0,0,E103&gt;G103,F103-H103,E103&lt;G103,0,E103=G103,0)</f>
        <v>0</v>
      </c>
    </row>
    <row r="104" spans="1:9" s="6" customFormat="1" ht="24" x14ac:dyDescent="0.2">
      <c r="A104" s="89"/>
      <c r="B104" s="41">
        <v>72</v>
      </c>
      <c r="C104" s="68"/>
      <c r="D104" s="43" t="s">
        <v>39</v>
      </c>
      <c r="E104" s="31">
        <v>-2129</v>
      </c>
      <c r="F104" s="32">
        <f t="shared" si="2"/>
        <v>0</v>
      </c>
      <c r="G104" s="31">
        <v>-1817</v>
      </c>
      <c r="H104" s="33" cm="1">
        <f t="array" ref="H104">_xlfn.IFS(E104&lt;G104,F104,E104&lt;0,F104,E104&gt;0,G104*C104,E104=0,0)</f>
        <v>0</v>
      </c>
      <c r="I104" s="32" cm="1">
        <f t="array" ref="I104">_xlfn.IFS(C104="",0,G104=0,0,E104&gt;G104,F104-H104,E104&lt;G104,0,E104=G104,0)</f>
        <v>0</v>
      </c>
    </row>
    <row r="105" spans="1:9" s="6" customFormat="1" ht="12" x14ac:dyDescent="0.2">
      <c r="A105" s="89"/>
      <c r="B105" s="41">
        <v>73</v>
      </c>
      <c r="C105" s="68"/>
      <c r="D105" s="43" t="s">
        <v>40</v>
      </c>
      <c r="E105" s="31">
        <v>1141</v>
      </c>
      <c r="F105" s="32">
        <f t="shared" si="2"/>
        <v>0</v>
      </c>
      <c r="G105" s="31">
        <v>986</v>
      </c>
      <c r="H105" s="33" cm="1">
        <f t="array" ref="H105">_xlfn.IFS(E105&lt;G105,F105,E105&lt;0,F105,E105&gt;0,G105*C105,E105=0,0)</f>
        <v>0</v>
      </c>
      <c r="I105" s="32" cm="1">
        <f t="array" ref="I105">_xlfn.IFS(C105="",0,G105=0,0,E105&gt;G105,F105-H105,E105&lt;G105,0,E105=G105,0)</f>
        <v>0</v>
      </c>
    </row>
    <row r="106" spans="1:9" s="6" customFormat="1" ht="12" x14ac:dyDescent="0.2">
      <c r="A106" s="89"/>
      <c r="B106" s="41">
        <v>74</v>
      </c>
      <c r="C106" s="68"/>
      <c r="D106" s="43" t="s">
        <v>41</v>
      </c>
      <c r="E106" s="31">
        <v>1177</v>
      </c>
      <c r="F106" s="32">
        <f t="shared" si="2"/>
        <v>0</v>
      </c>
      <c r="G106" s="31">
        <v>998</v>
      </c>
      <c r="H106" s="33" cm="1">
        <f t="array" ref="H106">_xlfn.IFS(E106&lt;G106,F106,E106&lt;0,F106,E106&gt;0,G106*C106,E106=0,0)</f>
        <v>0</v>
      </c>
      <c r="I106" s="32" cm="1">
        <f t="array" ref="I106">_xlfn.IFS(C106="",0,G106=0,0,E106&gt;G106,F106-H106,E106&lt;G106,0,E106=G106,0)</f>
        <v>0</v>
      </c>
    </row>
    <row r="107" spans="1:9" s="6" customFormat="1" ht="12" x14ac:dyDescent="0.2">
      <c r="A107" s="89"/>
      <c r="B107" s="41">
        <v>75</v>
      </c>
      <c r="C107" s="68"/>
      <c r="D107" s="43" t="s">
        <v>42</v>
      </c>
      <c r="E107" s="31">
        <v>1841</v>
      </c>
      <c r="F107" s="32">
        <f t="shared" si="2"/>
        <v>0</v>
      </c>
      <c r="G107" s="31">
        <v>1580</v>
      </c>
      <c r="H107" s="33" cm="1">
        <f t="array" ref="H107">_xlfn.IFS(E107&lt;G107,F107,E107&lt;0,F107,E107&gt;0,G107*C107,E107=0,0)</f>
        <v>0</v>
      </c>
      <c r="I107" s="32" cm="1">
        <f t="array" ref="I107">_xlfn.IFS(C107="",0,G107=0,0,E107&gt;G107,F107-H107,E107&lt;G107,0,E107=G107,0)</f>
        <v>0</v>
      </c>
    </row>
    <row r="108" spans="1:9" s="6" customFormat="1" ht="12" x14ac:dyDescent="0.2">
      <c r="A108" s="89"/>
      <c r="B108" s="41">
        <v>76</v>
      </c>
      <c r="C108" s="68"/>
      <c r="D108" s="43" t="s">
        <v>43</v>
      </c>
      <c r="E108" s="31">
        <v>1913</v>
      </c>
      <c r="F108" s="32">
        <f t="shared" si="2"/>
        <v>0</v>
      </c>
      <c r="G108" s="31">
        <v>1604</v>
      </c>
      <c r="H108" s="33" cm="1">
        <f t="array" ref="H108">_xlfn.IFS(E108&lt;G108,F108,E108&lt;0,F108,E108&gt;0,G108*C108,E108=0,0)</f>
        <v>0</v>
      </c>
      <c r="I108" s="32" cm="1">
        <f t="array" ref="I108">_xlfn.IFS(C108="",0,G108=0,0,E108&gt;G108,F108-H108,E108&lt;G108,0,E108=G108,0)</f>
        <v>0</v>
      </c>
    </row>
    <row r="109" spans="1:9" s="6" customFormat="1" ht="24" x14ac:dyDescent="0.2">
      <c r="A109" s="89"/>
      <c r="B109" s="41">
        <v>77</v>
      </c>
      <c r="C109" s="68"/>
      <c r="D109" s="43" t="s">
        <v>44</v>
      </c>
      <c r="E109" s="31">
        <v>2342</v>
      </c>
      <c r="F109" s="32">
        <f t="shared" si="2"/>
        <v>0</v>
      </c>
      <c r="G109" s="31">
        <v>2145</v>
      </c>
      <c r="H109" s="33" cm="1">
        <f t="array" ref="H109">_xlfn.IFS(E109&lt;G109,F109,E109&lt;0,F109,E109&gt;0,G109*C109,E109=0,0)</f>
        <v>0</v>
      </c>
      <c r="I109" s="32" cm="1">
        <f t="array" ref="I109">_xlfn.IFS(C109="",0,G109=0,0,E109&gt;G109,F109-H109,E109&lt;G109,0,E109=G109,0)</f>
        <v>0</v>
      </c>
    </row>
    <row r="110" spans="1:9" s="6" customFormat="1" ht="24" x14ac:dyDescent="0.2">
      <c r="A110" s="89"/>
      <c r="B110" s="41">
        <v>78</v>
      </c>
      <c r="C110" s="68"/>
      <c r="D110" s="43" t="s">
        <v>0</v>
      </c>
      <c r="E110" s="31">
        <v>2414</v>
      </c>
      <c r="F110" s="32">
        <f t="shared" si="2"/>
        <v>0</v>
      </c>
      <c r="G110" s="31">
        <v>2169</v>
      </c>
      <c r="H110" s="33" cm="1">
        <f t="array" ref="H110">_xlfn.IFS(E110&lt;G110,F110,E110&lt;0,F110,E110&gt;0,G110*C110,E110=0,0)</f>
        <v>0</v>
      </c>
      <c r="I110" s="32" cm="1">
        <f t="array" ref="I110">_xlfn.IFS(C110="",0,G110=0,0,E110&gt;G110,F110-H110,E110&lt;G110,0,E110=G110,0)</f>
        <v>0</v>
      </c>
    </row>
    <row r="111" spans="1:9" s="6" customFormat="1" ht="24" x14ac:dyDescent="0.2">
      <c r="A111" s="89"/>
      <c r="B111" s="41">
        <v>79</v>
      </c>
      <c r="C111" s="68"/>
      <c r="D111" s="43" t="s">
        <v>1</v>
      </c>
      <c r="E111" s="31">
        <v>-2342</v>
      </c>
      <c r="F111" s="32">
        <f t="shared" si="2"/>
        <v>0</v>
      </c>
      <c r="G111" s="31">
        <v>-2045</v>
      </c>
      <c r="H111" s="33" cm="1">
        <f t="array" ref="H111">_xlfn.IFS(E111&lt;G111,F111,E111&lt;0,F111,E111&gt;0,G111*C111,E111=0,0)</f>
        <v>0</v>
      </c>
      <c r="I111" s="32" cm="1">
        <f t="array" ref="I111">_xlfn.IFS(C111="",0,G111=0,0,E111&gt;G111,F111-H111,E111&lt;G111,0,E111=G111,0)</f>
        <v>0</v>
      </c>
    </row>
    <row r="112" spans="1:9" s="6" customFormat="1" ht="24" x14ac:dyDescent="0.2">
      <c r="A112" s="89"/>
      <c r="B112" s="41">
        <v>80</v>
      </c>
      <c r="C112" s="68"/>
      <c r="D112" s="43" t="s">
        <v>2</v>
      </c>
      <c r="E112" s="31">
        <v>-2414</v>
      </c>
      <c r="F112" s="32">
        <f t="shared" si="2"/>
        <v>0</v>
      </c>
      <c r="G112" s="31">
        <v>-2169</v>
      </c>
      <c r="H112" s="33" cm="1">
        <f t="array" ref="H112">_xlfn.IFS(E112&lt;G112,F112,E112&lt;0,F112,E112&gt;0,G112*C112,E112=0,0)</f>
        <v>0</v>
      </c>
      <c r="I112" s="32" cm="1">
        <f t="array" ref="I112">_xlfn.IFS(C112="",0,G112=0,0,E112&gt;G112,F112-H112,E112&lt;G112,0,E112=G112,0)</f>
        <v>0</v>
      </c>
    </row>
    <row r="113" spans="1:11" s="6" customFormat="1" ht="24" x14ac:dyDescent="0.2">
      <c r="A113" s="89"/>
      <c r="B113" s="41">
        <v>81</v>
      </c>
      <c r="C113" s="68"/>
      <c r="D113" s="43" t="s">
        <v>3</v>
      </c>
      <c r="E113" s="31">
        <v>2991</v>
      </c>
      <c r="F113" s="32">
        <f t="shared" si="2"/>
        <v>0</v>
      </c>
      <c r="G113" s="31">
        <v>2773</v>
      </c>
      <c r="H113" s="33" cm="1">
        <f t="array" ref="H113">_xlfn.IFS(E113&lt;G113,F113,E113&lt;0,F113,E113&gt;0,G113*C113,E113=0,0)</f>
        <v>0</v>
      </c>
      <c r="I113" s="32" cm="1">
        <f t="array" ref="I113">_xlfn.IFS(C113="",0,G113=0,0,E113&gt;G113,F113-H113,E113&lt;G113,0,E113=G113,0)</f>
        <v>0</v>
      </c>
    </row>
    <row r="114" spans="1:11" s="6" customFormat="1" ht="24" x14ac:dyDescent="0.2">
      <c r="A114" s="89"/>
      <c r="B114" s="41">
        <v>82</v>
      </c>
      <c r="C114" s="68"/>
      <c r="D114" s="43" t="s">
        <v>4</v>
      </c>
      <c r="E114" s="31">
        <v>3064</v>
      </c>
      <c r="F114" s="32">
        <f t="shared" si="2"/>
        <v>0</v>
      </c>
      <c r="G114" s="31">
        <v>2747</v>
      </c>
      <c r="H114" s="33" cm="1">
        <f t="array" ref="H114">_xlfn.IFS(E114&lt;G114,F114,E114&lt;0,F114,E114&gt;0,G114*C114,E114=0,0)</f>
        <v>0</v>
      </c>
      <c r="I114" s="32" cm="1">
        <f t="array" ref="I114">_xlfn.IFS(C114="",0,G114=0,0,E114&gt;G114,F114-H114,E114&lt;G114,0,E114=G114,0)</f>
        <v>0</v>
      </c>
    </row>
    <row r="115" spans="1:11" s="6" customFormat="1" ht="12" x14ac:dyDescent="0.2">
      <c r="A115" s="89"/>
      <c r="B115" s="41">
        <v>83</v>
      </c>
      <c r="C115" s="68"/>
      <c r="D115" s="43" t="s">
        <v>111</v>
      </c>
      <c r="E115" s="31">
        <v>2727</v>
      </c>
      <c r="F115" s="32">
        <f t="shared" si="2"/>
        <v>0</v>
      </c>
      <c r="G115" s="31">
        <v>2000</v>
      </c>
      <c r="H115" s="33" cm="1">
        <f t="array" ref="H115">_xlfn.IFS(E115&lt;G115,F115,E115&lt;0,F115,E115&gt;0,G115*C115,E115=0,0)</f>
        <v>0</v>
      </c>
      <c r="I115" s="32" cm="1">
        <f t="array" ref="I115">_xlfn.IFS(C115="",0,G115=0,0,E115&gt;G115,F115-H115,E115&lt;G115,0,E115=G115,0)</f>
        <v>0</v>
      </c>
    </row>
    <row r="116" spans="1:11" s="6" customFormat="1" ht="12" x14ac:dyDescent="0.2">
      <c r="A116" s="89"/>
      <c r="B116" s="41">
        <v>84</v>
      </c>
      <c r="C116" s="68"/>
      <c r="D116" s="43" t="s">
        <v>110</v>
      </c>
      <c r="E116" s="31">
        <v>2897</v>
      </c>
      <c r="F116" s="32">
        <f t="shared" si="2"/>
        <v>0</v>
      </c>
      <c r="G116" s="31">
        <v>2375</v>
      </c>
      <c r="H116" s="33" cm="1">
        <f t="array" ref="H116">_xlfn.IFS(E116&lt;G116,F116,E116&lt;0,F116,E116&gt;0,G116*C116,E116=0,0)</f>
        <v>0</v>
      </c>
      <c r="I116" s="32" cm="1">
        <f t="array" ref="I116">_xlfn.IFS(C116="",0,G116=0,0,E116&gt;G116,F116-H116,E116&lt;G116,0,E116=G116,0)</f>
        <v>0</v>
      </c>
    </row>
    <row r="117" spans="1:11" s="6" customFormat="1" x14ac:dyDescent="0.2">
      <c r="A117" s="89"/>
      <c r="B117" s="44"/>
      <c r="C117" s="45"/>
      <c r="D117" s="44"/>
      <c r="E117" s="38" t="s">
        <v>65</v>
      </c>
      <c r="F117" s="40">
        <f>SUM(F32:F116)</f>
        <v>0</v>
      </c>
      <c r="G117" s="29"/>
      <c r="H117" s="40">
        <f>SUM(H32:H116)</f>
        <v>0</v>
      </c>
      <c r="I117" s="32">
        <f>SUM(I32:I116)</f>
        <v>0</v>
      </c>
      <c r="J117"/>
    </row>
    <row r="118" spans="1:11" s="6" customFormat="1" x14ac:dyDescent="0.2">
      <c r="A118" s="89"/>
      <c r="B118" s="44"/>
      <c r="C118" s="44"/>
      <c r="D118" s="44"/>
      <c r="E118" s="38" t="s">
        <v>67</v>
      </c>
      <c r="F118" s="40">
        <f>F29+F117</f>
        <v>0</v>
      </c>
      <c r="G118" s="29"/>
      <c r="H118" s="40">
        <f>H29+H117</f>
        <v>0</v>
      </c>
      <c r="I118" s="32">
        <f>I29+I117</f>
        <v>0</v>
      </c>
      <c r="J118"/>
    </row>
    <row r="119" spans="1:11" x14ac:dyDescent="0.2">
      <c r="A119" s="46" t="s">
        <v>85</v>
      </c>
      <c r="B119" s="75" t="s">
        <v>152</v>
      </c>
      <c r="C119" s="76"/>
      <c r="D119" s="76"/>
      <c r="E119" s="76"/>
      <c r="F119" s="76"/>
      <c r="G119" s="76"/>
      <c r="H119" s="76"/>
      <c r="I119" s="77"/>
    </row>
    <row r="120" spans="1:11" ht="25.5" x14ac:dyDescent="0.2">
      <c r="A120" s="155" t="s">
        <v>151</v>
      </c>
      <c r="B120" s="47"/>
      <c r="C120" s="48" t="s">
        <v>51</v>
      </c>
      <c r="D120" s="49" t="s">
        <v>83</v>
      </c>
      <c r="E120" s="50" t="s">
        <v>78</v>
      </c>
      <c r="F120" s="51" t="s">
        <v>50</v>
      </c>
      <c r="G120" s="52" t="s">
        <v>57</v>
      </c>
      <c r="H120" s="25" t="s">
        <v>53</v>
      </c>
      <c r="I120" s="12" t="s">
        <v>49</v>
      </c>
      <c r="J120" s="12"/>
    </row>
    <row r="121" spans="1:11" ht="24" x14ac:dyDescent="0.2">
      <c r="A121" s="156"/>
      <c r="B121" s="53">
        <v>1</v>
      </c>
      <c r="C121" s="68"/>
      <c r="D121" s="30" t="s">
        <v>143</v>
      </c>
      <c r="E121" s="64"/>
      <c r="F121" s="32">
        <f t="shared" ref="F121:F125" si="3">C121*E121</f>
        <v>0</v>
      </c>
      <c r="G121" s="31">
        <v>2372</v>
      </c>
      <c r="H121" s="33" cm="1">
        <f t="array" ref="H121">_xlfn.IFS(E121&lt;G121,F121,E121&lt;0,F121,E121&gt;0,G121*C121,E121=0,0)</f>
        <v>0</v>
      </c>
      <c r="I121" s="32" cm="1">
        <f t="array" ref="I121">_xlfn.IFS(C121="",0,G121=0,0,E121&gt;G121,F121-H121,E121&lt;G121,0,E121=G121,0)</f>
        <v>0</v>
      </c>
      <c r="J121" s="12"/>
    </row>
    <row r="122" spans="1:11" ht="24" x14ac:dyDescent="0.2">
      <c r="A122" s="156"/>
      <c r="B122" s="53">
        <v>2</v>
      </c>
      <c r="C122" s="68"/>
      <c r="D122" s="30" t="s">
        <v>144</v>
      </c>
      <c r="E122" s="64"/>
      <c r="F122" s="32">
        <f t="shared" si="3"/>
        <v>0</v>
      </c>
      <c r="G122" s="31">
        <v>2714</v>
      </c>
      <c r="H122" s="33" cm="1">
        <f t="array" ref="H122">_xlfn.IFS(E122&lt;G122,F122,E122&lt;0,F122,E122&gt;0,G122*C122,E122=0,0)</f>
        <v>0</v>
      </c>
      <c r="I122" s="32" cm="1">
        <f t="array" ref="I122">_xlfn.IFS(C122="",0,G122=0,0,E122&gt;G122,F122-H122,E122&lt;G122,0,E122=G122,0)</f>
        <v>0</v>
      </c>
      <c r="J122" s="12"/>
    </row>
    <row r="123" spans="1:11" x14ac:dyDescent="0.2">
      <c r="A123" s="156"/>
      <c r="B123" s="53">
        <v>3</v>
      </c>
      <c r="C123" s="68"/>
      <c r="D123" s="30" t="s">
        <v>145</v>
      </c>
      <c r="E123" s="64"/>
      <c r="F123" s="32">
        <f t="shared" si="3"/>
        <v>0</v>
      </c>
      <c r="G123" s="31">
        <v>3234</v>
      </c>
      <c r="H123" s="33" cm="1">
        <f t="array" ref="H123">_xlfn.IFS(E123&lt;G123,F123,E123&lt;0,F123,E123&gt;0,G123*C123,E123=0,0)</f>
        <v>0</v>
      </c>
      <c r="I123" s="32" cm="1">
        <f t="array" ref="I123">_xlfn.IFS(C123="",0,G123=0,0,E123&gt;G123,F123-H123,E123&lt;G123,0,E123=G123,0)</f>
        <v>0</v>
      </c>
      <c r="J123" s="12"/>
    </row>
    <row r="124" spans="1:11" ht="24" x14ac:dyDescent="0.2">
      <c r="A124" s="156"/>
      <c r="B124" s="53">
        <v>4</v>
      </c>
      <c r="C124" s="68"/>
      <c r="D124" s="30" t="s">
        <v>146</v>
      </c>
      <c r="E124" s="64"/>
      <c r="F124" s="32">
        <f t="shared" si="3"/>
        <v>0</v>
      </c>
      <c r="G124" s="31">
        <v>702</v>
      </c>
      <c r="H124" s="33" cm="1">
        <f t="array" ref="H124">_xlfn.IFS(E124&lt;G124,F124,E124&lt;0,F124,E124&gt;0,G124*C124,E124=0,0)</f>
        <v>0</v>
      </c>
      <c r="I124" s="32" cm="1">
        <f t="array" ref="I124">_xlfn.IFS(C124="",0,G124=0,0,E124&gt;G124,F124-H124,E124&lt;G124,0,E124=G124,0)</f>
        <v>0</v>
      </c>
      <c r="J124" s="12"/>
    </row>
    <row r="125" spans="1:11" ht="24" x14ac:dyDescent="0.2">
      <c r="A125" s="156"/>
      <c r="B125" s="53">
        <v>5</v>
      </c>
      <c r="C125" s="68"/>
      <c r="D125" s="30" t="s">
        <v>147</v>
      </c>
      <c r="E125" s="64"/>
      <c r="F125" s="32">
        <f t="shared" si="3"/>
        <v>0</v>
      </c>
      <c r="G125" s="31">
        <v>310</v>
      </c>
      <c r="H125" s="33" cm="1">
        <f t="array" ref="H125">_xlfn.IFS(E125&lt;G125,F125,E125&lt;0,F125,E125&gt;0,G125*C125,E125=0,0)</f>
        <v>0</v>
      </c>
      <c r="I125" s="32" cm="1">
        <f t="array" ref="I125">_xlfn.IFS(C125="",0,G125=0,0,E125&gt;G125,F125-H125,E125&lt;G125,0,E125=G125,0)</f>
        <v>0</v>
      </c>
      <c r="J125" s="12"/>
    </row>
    <row r="126" spans="1:11" s="6" customFormat="1" ht="12.6" customHeight="1" x14ac:dyDescent="0.2">
      <c r="A126" s="156"/>
      <c r="B126" s="53">
        <v>6</v>
      </c>
      <c r="C126" s="68"/>
      <c r="D126" s="30" t="s">
        <v>148</v>
      </c>
      <c r="E126" s="65"/>
      <c r="F126" s="32">
        <f t="shared" ref="F126:F129" si="4">C126*E126</f>
        <v>0</v>
      </c>
      <c r="G126" s="31">
        <v>440</v>
      </c>
      <c r="H126" s="33" cm="1">
        <f t="array" ref="H126">_xlfn.IFS(E126&lt;G126,F126,E126&lt;0,F126,E126&gt;0,G126*C126,E126=0,0)</f>
        <v>0</v>
      </c>
      <c r="I126" s="32" cm="1">
        <f t="array" ref="I126">_xlfn.IFS(C126="",0,G126=0,0,E126&gt;G126,F126-H126,E126&lt;G126,0,E126=G126,0)</f>
        <v>0</v>
      </c>
      <c r="J126" s="11"/>
      <c r="K126"/>
    </row>
    <row r="127" spans="1:11" s="6" customFormat="1" ht="12.6" customHeight="1" x14ac:dyDescent="0.2">
      <c r="A127" s="156"/>
      <c r="B127" s="53">
        <v>7</v>
      </c>
      <c r="C127" s="68"/>
      <c r="D127" s="57" t="s">
        <v>149</v>
      </c>
      <c r="E127" s="65"/>
      <c r="F127" s="32">
        <f t="shared" si="4"/>
        <v>0</v>
      </c>
      <c r="G127" s="31">
        <v>2687</v>
      </c>
      <c r="H127" s="33" cm="1">
        <f t="array" ref="H127">_xlfn.IFS(E127&lt;G127,F127,E127&lt;0,F127,E127&gt;0,G127*C127,E127=0,0)</f>
        <v>0</v>
      </c>
      <c r="I127" s="32" cm="1">
        <f t="array" ref="I127">_xlfn.IFS(C127="",0,G127=0,0,E127&gt;G127,F127-H127,E127&lt;G127,0,E127=G127,0)</f>
        <v>0</v>
      </c>
      <c r="J127" s="11"/>
      <c r="K127"/>
    </row>
    <row r="128" spans="1:11" s="6" customFormat="1" ht="12.6" customHeight="1" x14ac:dyDescent="0.2">
      <c r="A128" s="156"/>
      <c r="B128" s="53">
        <v>8</v>
      </c>
      <c r="C128" s="68"/>
      <c r="D128" s="57" t="s">
        <v>162</v>
      </c>
      <c r="E128" s="65"/>
      <c r="F128" s="32">
        <f t="shared" si="4"/>
        <v>0</v>
      </c>
      <c r="G128" s="58">
        <v>3000</v>
      </c>
      <c r="H128" s="33" cm="1">
        <f t="array" ref="H128">_xlfn.IFS(E128&lt;G128,F128,E128&lt;0,F128,E128&gt;0,G128*C128,E128=0,0)</f>
        <v>0</v>
      </c>
      <c r="I128" s="32" cm="1">
        <f t="array" ref="I128">_xlfn.IFS(C128="",0,G128=0,0,E128&gt;G128,F128-H128,E128&lt;G128,0,E128=G128,0)</f>
        <v>0</v>
      </c>
      <c r="J128" s="11"/>
      <c r="K128"/>
    </row>
    <row r="129" spans="1:11" s="6" customFormat="1" ht="12.6" customHeight="1" x14ac:dyDescent="0.2">
      <c r="A129" s="156"/>
      <c r="B129" s="53">
        <v>9</v>
      </c>
      <c r="C129" s="68"/>
      <c r="D129" s="57" t="s">
        <v>150</v>
      </c>
      <c r="E129" s="65"/>
      <c r="F129" s="32">
        <f t="shared" si="4"/>
        <v>0</v>
      </c>
      <c r="G129" s="80"/>
      <c r="H129" s="33">
        <f>F129</f>
        <v>0</v>
      </c>
      <c r="I129" s="32" cm="1">
        <f t="array" ref="I129">_xlfn.IFS(C129="",0,G129=0,0,E129&gt;G129,F129-H129,E129&lt;G129,0,E129=G129,0)</f>
        <v>0</v>
      </c>
      <c r="J129" s="11"/>
      <c r="K129"/>
    </row>
    <row r="130" spans="1:11" s="6" customFormat="1" ht="24" x14ac:dyDescent="0.2">
      <c r="A130" s="157"/>
      <c r="B130" s="54"/>
      <c r="C130" s="54"/>
      <c r="D130" s="59"/>
      <c r="E130" s="55" t="s">
        <v>141</v>
      </c>
      <c r="F130" s="56">
        <f>SUM(F121:F129)</f>
        <v>0</v>
      </c>
      <c r="G130" s="81"/>
      <c r="H130" s="60">
        <f>SUM(H121:H129)</f>
        <v>0</v>
      </c>
      <c r="I130" s="60">
        <f>SUM(I121:I129)</f>
        <v>0</v>
      </c>
      <c r="J130" s="11"/>
      <c r="K130"/>
    </row>
    <row r="131" spans="1:11" x14ac:dyDescent="0.2">
      <c r="A131" s="14" t="s">
        <v>76</v>
      </c>
      <c r="B131" s="99" t="s">
        <v>84</v>
      </c>
      <c r="C131" s="100"/>
      <c r="D131" s="100"/>
      <c r="E131" s="100"/>
      <c r="F131" s="100"/>
      <c r="G131" s="100"/>
      <c r="H131" s="100"/>
      <c r="I131" s="101"/>
    </row>
    <row r="132" spans="1:11" ht="25.5" x14ac:dyDescent="0.2">
      <c r="A132" s="91" t="s">
        <v>70</v>
      </c>
      <c r="B132" s="3"/>
      <c r="C132" s="24" t="s">
        <v>51</v>
      </c>
      <c r="D132" s="61" t="s">
        <v>83</v>
      </c>
      <c r="E132" s="25" t="s">
        <v>78</v>
      </c>
      <c r="F132" s="97" t="s">
        <v>50</v>
      </c>
      <c r="G132" s="98"/>
      <c r="H132" s="97" t="s">
        <v>11</v>
      </c>
      <c r="I132" s="98"/>
    </row>
    <row r="133" spans="1:11" x14ac:dyDescent="0.2">
      <c r="A133" s="92"/>
      <c r="B133" s="29">
        <v>1</v>
      </c>
      <c r="C133" s="68"/>
      <c r="D133" s="8"/>
      <c r="E133" s="9"/>
      <c r="F133" s="73">
        <f>C133*E133</f>
        <v>0</v>
      </c>
      <c r="G133" s="74"/>
      <c r="H133" s="73">
        <f>F133</f>
        <v>0</v>
      </c>
      <c r="I133" s="74"/>
    </row>
    <row r="134" spans="1:11" x14ac:dyDescent="0.2">
      <c r="A134" s="92"/>
      <c r="B134" s="29">
        <v>2</v>
      </c>
      <c r="C134" s="68"/>
      <c r="D134" s="8"/>
      <c r="E134" s="9"/>
      <c r="F134" s="73">
        <f>C134*E134</f>
        <v>0</v>
      </c>
      <c r="G134" s="74"/>
      <c r="H134" s="73">
        <f>F134</f>
        <v>0</v>
      </c>
      <c r="I134" s="74"/>
    </row>
    <row r="135" spans="1:11" x14ac:dyDescent="0.2">
      <c r="A135" s="92"/>
      <c r="B135" s="29">
        <v>3</v>
      </c>
      <c r="C135" s="68"/>
      <c r="D135" s="8"/>
      <c r="E135" s="9"/>
      <c r="F135" s="73">
        <f>C135*E135</f>
        <v>0</v>
      </c>
      <c r="G135" s="74"/>
      <c r="H135" s="73">
        <f>F135</f>
        <v>0</v>
      </c>
      <c r="I135" s="74"/>
    </row>
    <row r="136" spans="1:11" x14ac:dyDescent="0.2">
      <c r="A136" s="92"/>
      <c r="B136" s="29">
        <v>4</v>
      </c>
      <c r="C136" s="68"/>
      <c r="D136" s="8"/>
      <c r="E136" s="9"/>
      <c r="F136" s="73">
        <f>C136*E136</f>
        <v>0</v>
      </c>
      <c r="G136" s="74"/>
      <c r="H136" s="73">
        <f>F136</f>
        <v>0</v>
      </c>
      <c r="I136" s="74"/>
    </row>
    <row r="137" spans="1:11" ht="18" customHeight="1" x14ac:dyDescent="0.2">
      <c r="A137" s="92"/>
      <c r="B137" s="94" t="s">
        <v>154</v>
      </c>
      <c r="C137" s="95"/>
      <c r="D137" s="95"/>
      <c r="E137" s="96"/>
      <c r="F137" s="73">
        <f>SUM(F133:G136)</f>
        <v>0</v>
      </c>
      <c r="G137" s="74"/>
      <c r="H137" s="73">
        <f>SUM(H133:I136,I130)</f>
        <v>0</v>
      </c>
      <c r="I137" s="74"/>
    </row>
    <row r="138" spans="1:11" ht="18" customHeight="1" x14ac:dyDescent="0.2">
      <c r="A138" s="92"/>
      <c r="B138" s="94" t="s">
        <v>153</v>
      </c>
      <c r="C138" s="95"/>
      <c r="D138" s="95"/>
      <c r="E138" s="125"/>
      <c r="F138" s="126">
        <f>SUM(F137,F130,F118)</f>
        <v>0</v>
      </c>
      <c r="G138" s="126"/>
      <c r="H138" s="141">
        <f>SUM(H137,I118)</f>
        <v>0</v>
      </c>
      <c r="I138" s="142"/>
    </row>
    <row r="139" spans="1:11" ht="18" customHeight="1" x14ac:dyDescent="0.2">
      <c r="A139" s="92"/>
      <c r="B139" s="127" t="s">
        <v>100</v>
      </c>
      <c r="C139" s="128"/>
      <c r="D139" s="129"/>
      <c r="E139" s="62" t="s">
        <v>101</v>
      </c>
      <c r="F139" s="133"/>
      <c r="G139" s="134"/>
      <c r="H139" s="137"/>
      <c r="I139" s="138"/>
    </row>
    <row r="140" spans="1:11" ht="18" customHeight="1" x14ac:dyDescent="0.2">
      <c r="A140" s="92"/>
      <c r="B140" s="130"/>
      <c r="C140" s="131"/>
      <c r="D140" s="132"/>
      <c r="E140" s="63">
        <f>(H118+H130)*0.01</f>
        <v>0</v>
      </c>
      <c r="F140" s="135"/>
      <c r="G140" s="136"/>
      <c r="H140" s="139"/>
      <c r="I140" s="140"/>
    </row>
    <row r="141" spans="1:11" ht="18" customHeight="1" x14ac:dyDescent="0.2">
      <c r="A141" s="93"/>
      <c r="B141" s="94" t="s">
        <v>64</v>
      </c>
      <c r="C141" s="95"/>
      <c r="D141" s="95"/>
      <c r="E141" s="121"/>
      <c r="F141" s="122">
        <f>F138+F139</f>
        <v>0</v>
      </c>
      <c r="G141" s="122"/>
      <c r="H141" s="123">
        <f>H138</f>
        <v>0</v>
      </c>
      <c r="I141" s="124"/>
    </row>
    <row r="142" spans="1:11" x14ac:dyDescent="0.2">
      <c r="A142" s="2" t="s">
        <v>79</v>
      </c>
      <c r="B142" s="115" t="s">
        <v>16</v>
      </c>
      <c r="C142" s="116"/>
      <c r="D142" s="116"/>
      <c r="E142" s="116"/>
      <c r="F142" s="116"/>
      <c r="G142" s="116"/>
      <c r="H142" s="116"/>
      <c r="I142" s="117"/>
      <c r="J142" s="4"/>
    </row>
    <row r="143" spans="1:11" ht="126" customHeight="1" x14ac:dyDescent="0.2">
      <c r="A143" s="3"/>
      <c r="B143" s="118"/>
      <c r="C143" s="119"/>
      <c r="D143" s="119"/>
      <c r="E143" s="119"/>
      <c r="F143" s="119"/>
      <c r="G143" s="119"/>
      <c r="H143" s="119"/>
      <c r="I143" s="120"/>
    </row>
    <row r="144" spans="1:11" x14ac:dyDescent="0.2">
      <c r="A144" s="2" t="s">
        <v>142</v>
      </c>
      <c r="B144" s="99" t="s">
        <v>80</v>
      </c>
      <c r="C144" s="100"/>
      <c r="D144" s="100"/>
      <c r="E144" s="100"/>
      <c r="F144" s="100"/>
      <c r="G144" s="100"/>
      <c r="H144" s="100"/>
      <c r="I144" s="101"/>
    </row>
    <row r="145" spans="1:10" x14ac:dyDescent="0.2">
      <c r="A145" s="102"/>
      <c r="B145" s="103" t="s">
        <v>81</v>
      </c>
      <c r="C145" s="104"/>
      <c r="D145" s="107"/>
      <c r="E145" s="108"/>
      <c r="F145" s="111" t="s">
        <v>82</v>
      </c>
      <c r="G145" s="107"/>
      <c r="H145" s="108"/>
      <c r="I145" s="113"/>
    </row>
    <row r="146" spans="1:10" x14ac:dyDescent="0.2">
      <c r="A146" s="102"/>
      <c r="B146" s="105"/>
      <c r="C146" s="106"/>
      <c r="D146" s="109"/>
      <c r="E146" s="110"/>
      <c r="F146" s="112"/>
      <c r="G146" s="109"/>
      <c r="H146" s="110"/>
      <c r="I146" s="114"/>
    </row>
    <row r="147" spans="1:10" s="4" customFormat="1" x14ac:dyDescent="0.2">
      <c r="A147"/>
      <c r="B147"/>
      <c r="C147"/>
      <c r="D147"/>
      <c r="E147"/>
      <c r="F147"/>
      <c r="G147"/>
      <c r="H147"/>
      <c r="I147"/>
      <c r="J147"/>
    </row>
    <row r="148" spans="1:10" x14ac:dyDescent="0.2">
      <c r="B148" s="10"/>
    </row>
  </sheetData>
  <sheetProtection algorithmName="SHA-512" hashValue="ROK9/z39dLdf238SCFH/Uq1cdWatFMW5a9KAIIg5dftXkxPLasJAqiKBa8SrmdBFsewszG7FtWzqhs7lKktSbA==" saltValue="Q+jGtD/RwOFYqZP5bwEjfA==" spinCount="100000" sheet="1" selectLockedCells="1"/>
  <protectedRanges>
    <protectedRange sqref="D4:I9 D11:D13 F11 H11:I11 F12:I16 B143:I143 D145:E146 G145:I146 E126:E129 D127:D129 C130:G130 G128:G129 C20:C23 C25:C28 C32:C95 C97:C116 C121:C129 C133:E136" name="Range1"/>
  </protectedRanges>
  <mergeCells count="68">
    <mergeCell ref="A120:A130"/>
    <mergeCell ref="D7:I7"/>
    <mergeCell ref="D8:I8"/>
    <mergeCell ref="A1:I1"/>
    <mergeCell ref="B10:I10"/>
    <mergeCell ref="F12:I12"/>
    <mergeCell ref="D4:I4"/>
    <mergeCell ref="A2:I2"/>
    <mergeCell ref="B3:I3"/>
    <mergeCell ref="B4:C4"/>
    <mergeCell ref="B6:C6"/>
    <mergeCell ref="B5:C5"/>
    <mergeCell ref="D9:I9"/>
    <mergeCell ref="D5:I5"/>
    <mergeCell ref="B9:C9"/>
    <mergeCell ref="A18:A29"/>
    <mergeCell ref="B17:I17"/>
    <mergeCell ref="B16:C16"/>
    <mergeCell ref="A11:A16"/>
    <mergeCell ref="B12:C12"/>
    <mergeCell ref="B11:C11"/>
    <mergeCell ref="B14:C14"/>
    <mergeCell ref="H11:I11"/>
    <mergeCell ref="F13:I13"/>
    <mergeCell ref="F14:I14"/>
    <mergeCell ref="F15:I15"/>
    <mergeCell ref="F16:I16"/>
    <mergeCell ref="B13:C13"/>
    <mergeCell ref="B142:I142"/>
    <mergeCell ref="B143:I143"/>
    <mergeCell ref="B141:E141"/>
    <mergeCell ref="F136:G136"/>
    <mergeCell ref="F137:G137"/>
    <mergeCell ref="F141:G141"/>
    <mergeCell ref="H141:I141"/>
    <mergeCell ref="B138:E138"/>
    <mergeCell ref="F138:G138"/>
    <mergeCell ref="B139:D140"/>
    <mergeCell ref="F139:G140"/>
    <mergeCell ref="H139:I140"/>
    <mergeCell ref="H138:I138"/>
    <mergeCell ref="A145:A146"/>
    <mergeCell ref="B145:C146"/>
    <mergeCell ref="D145:E146"/>
    <mergeCell ref="B144:I144"/>
    <mergeCell ref="F145:F146"/>
    <mergeCell ref="G145:I146"/>
    <mergeCell ref="D6:I6"/>
    <mergeCell ref="A4:A9"/>
    <mergeCell ref="F133:G133"/>
    <mergeCell ref="F134:G134"/>
    <mergeCell ref="H133:I133"/>
    <mergeCell ref="H134:I134"/>
    <mergeCell ref="A31:A118"/>
    <mergeCell ref="B15:C15"/>
    <mergeCell ref="A132:A141"/>
    <mergeCell ref="B137:E137"/>
    <mergeCell ref="H135:I135"/>
    <mergeCell ref="H136:I136"/>
    <mergeCell ref="H137:I137"/>
    <mergeCell ref="F132:G132"/>
    <mergeCell ref="H132:I132"/>
    <mergeCell ref="B131:I131"/>
    <mergeCell ref="B96:I96"/>
    <mergeCell ref="F135:G135"/>
    <mergeCell ref="B119:I119"/>
    <mergeCell ref="B30:I30"/>
    <mergeCell ref="G129:G130"/>
  </mergeCells>
  <phoneticPr fontId="2" type="noConversion"/>
  <pageMargins left="1" right="1" top="0.5" bottom="0.75" header="0.5" footer="0.5"/>
  <pageSetup scale="80" orientation="landscape" r:id="rId1"/>
  <headerFooter alignWithMargins="0"/>
  <ignoredErrors>
    <ignoredError sqref="F13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0" r:id="rId4" name="Check Box 26">
              <controlPr defaultSize="0" autoFill="0" autoLine="0" autoPict="0">
                <anchor moveWithCells="1">
                  <from>
                    <xdr:col>5</xdr:col>
                    <xdr:colOff>285750</xdr:colOff>
                    <xdr:row>14</xdr:row>
                    <xdr:rowOff>152400</xdr:rowOff>
                  </from>
                  <to>
                    <xdr:col>5</xdr:col>
                    <xdr:colOff>809625</xdr:colOff>
                    <xdr:row>16</xdr:row>
                    <xdr:rowOff>47625</xdr:rowOff>
                  </to>
                </anchor>
              </controlPr>
            </control>
          </mc:Choice>
        </mc:AlternateContent>
        <mc:AlternateContent xmlns:mc="http://schemas.openxmlformats.org/markup-compatibility/2006">
          <mc:Choice Requires="x14">
            <control shapeId="1051" r:id="rId5" name="Check Box 27">
              <controlPr defaultSize="0" autoFill="0" autoLine="0" autoPict="0">
                <anchor moveWithCells="1">
                  <from>
                    <xdr:col>5</xdr:col>
                    <xdr:colOff>752475</xdr:colOff>
                    <xdr:row>14</xdr:row>
                    <xdr:rowOff>152400</xdr:rowOff>
                  </from>
                  <to>
                    <xdr:col>6</xdr:col>
                    <xdr:colOff>285750</xdr:colOff>
                    <xdr:row>16</xdr:row>
                    <xdr:rowOff>47625</xdr:rowOff>
                  </to>
                </anchor>
              </controlPr>
            </control>
          </mc:Choice>
        </mc:AlternateContent>
        <mc:AlternateContent xmlns:mc="http://schemas.openxmlformats.org/markup-compatibility/2006">
          <mc:Choice Requires="x14">
            <control shapeId="1053" r:id="rId6" name="Check Box 29">
              <controlPr defaultSize="0" autoFill="0" autoLine="0" autoPict="0">
                <anchor moveWithCells="1">
                  <from>
                    <xdr:col>8</xdr:col>
                    <xdr:colOff>123825</xdr:colOff>
                    <xdr:row>13</xdr:row>
                    <xdr:rowOff>142875</xdr:rowOff>
                  </from>
                  <to>
                    <xdr:col>8</xdr:col>
                    <xdr:colOff>771525</xdr:colOff>
                    <xdr:row>15</xdr:row>
                    <xdr:rowOff>38100</xdr:rowOff>
                  </to>
                </anchor>
              </controlPr>
            </control>
          </mc:Choice>
        </mc:AlternateContent>
        <mc:AlternateContent xmlns:mc="http://schemas.openxmlformats.org/markup-compatibility/2006">
          <mc:Choice Requires="x14">
            <control shapeId="1054" r:id="rId7" name="Check Box 30">
              <controlPr defaultSize="0" autoFill="0" autoLine="0" autoPict="0">
                <anchor moveWithCells="1">
                  <from>
                    <xdr:col>6</xdr:col>
                    <xdr:colOff>85725</xdr:colOff>
                    <xdr:row>13</xdr:row>
                    <xdr:rowOff>133350</xdr:rowOff>
                  </from>
                  <to>
                    <xdr:col>6</xdr:col>
                    <xdr:colOff>600075</xdr:colOff>
                    <xdr:row>15</xdr:row>
                    <xdr:rowOff>28575</xdr:rowOff>
                  </to>
                </anchor>
              </controlPr>
            </control>
          </mc:Choice>
        </mc:AlternateContent>
        <mc:AlternateContent xmlns:mc="http://schemas.openxmlformats.org/markup-compatibility/2006">
          <mc:Choice Requires="x14">
            <control shapeId="1055" r:id="rId8" name="Check Box 31">
              <controlPr defaultSize="0" autoFill="0" autoLine="0" autoPict="0">
                <anchor moveWithCells="1">
                  <from>
                    <xdr:col>7</xdr:col>
                    <xdr:colOff>200025</xdr:colOff>
                    <xdr:row>13</xdr:row>
                    <xdr:rowOff>142875</xdr:rowOff>
                  </from>
                  <to>
                    <xdr:col>8</xdr:col>
                    <xdr:colOff>38100</xdr:colOff>
                    <xdr:row>15</xdr:row>
                    <xdr:rowOff>28575</xdr:rowOff>
                  </to>
                </anchor>
              </controlPr>
            </control>
          </mc:Choice>
        </mc:AlternateContent>
        <mc:AlternateContent xmlns:mc="http://schemas.openxmlformats.org/markup-compatibility/2006">
          <mc:Choice Requires="x14">
            <control shapeId="1058" r:id="rId9" name="Check Box 34">
              <controlPr defaultSize="0" autoFill="0" autoLine="0" autoPict="0">
                <anchor moveWithCells="1">
                  <from>
                    <xdr:col>5</xdr:col>
                    <xdr:colOff>323850</xdr:colOff>
                    <xdr:row>13</xdr:row>
                    <xdr:rowOff>152400</xdr:rowOff>
                  </from>
                  <to>
                    <xdr:col>5</xdr:col>
                    <xdr:colOff>828675</xdr:colOff>
                    <xdr:row>15</xdr:row>
                    <xdr:rowOff>19050</xdr:rowOff>
                  </to>
                </anchor>
              </controlPr>
            </control>
          </mc:Choice>
        </mc:AlternateContent>
        <mc:AlternateContent xmlns:mc="http://schemas.openxmlformats.org/markup-compatibility/2006">
          <mc:Choice Requires="x14">
            <control shapeId="1060" r:id="rId10" name="Check Box 36">
              <controlPr defaultSize="0" autoFill="0" autoLine="0" autoPict="0">
                <anchor moveWithCells="1">
                  <from>
                    <xdr:col>5</xdr:col>
                    <xdr:colOff>695325</xdr:colOff>
                    <xdr:row>13</xdr:row>
                    <xdr:rowOff>142875</xdr:rowOff>
                  </from>
                  <to>
                    <xdr:col>6</xdr:col>
                    <xdr:colOff>219075</xdr:colOff>
                    <xdr:row>15</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Hoekstra Order Form</vt:lpstr>
      <vt:lpstr>'Hoekstra Order Form'!Print_Area</vt:lpstr>
    </vt:vector>
  </TitlesOfParts>
  <Company>State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Light-Duty Small Bus Order Form</dc:title>
  <dc:subject>Light-Duty Small Bus Order Form</dc:subject>
  <dc:creator>MDOT-Bureau of Passenger Transportation</dc:creator>
  <cp:keywords>light-duty, small bus, order packet, mdot passenger transportation</cp:keywords>
  <cp:lastModifiedBy>Turner, Jeff (MDOT)</cp:lastModifiedBy>
  <cp:lastPrinted>2017-02-08T18:02:37Z</cp:lastPrinted>
  <dcterms:created xsi:type="dcterms:W3CDTF">2010-10-07T18:21:39Z</dcterms:created>
  <dcterms:modified xsi:type="dcterms:W3CDTF">2025-04-07T15:01:49Z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d57d072-e082-4187-b003-3ca2cdf52d65_Enabled">
    <vt:lpwstr>true</vt:lpwstr>
  </property>
  <property fmtid="{D5CDD505-2E9C-101B-9397-08002B2CF9AE}" pid="3" name="MSIP_Label_7d57d072-e082-4187-b003-3ca2cdf52d65_SetDate">
    <vt:lpwstr>2022-04-05T11:34:54Z</vt:lpwstr>
  </property>
  <property fmtid="{D5CDD505-2E9C-101B-9397-08002B2CF9AE}" pid="4" name="MSIP_Label_7d57d072-e082-4187-b003-3ca2cdf52d65_Method">
    <vt:lpwstr>Standard</vt:lpwstr>
  </property>
  <property fmtid="{D5CDD505-2E9C-101B-9397-08002B2CF9AE}" pid="5" name="MSIP_Label_7d57d072-e082-4187-b003-3ca2cdf52d65_Name">
    <vt:lpwstr>7d57d072-e082-4187-b003-3ca2cdf52d65</vt:lpwstr>
  </property>
  <property fmtid="{D5CDD505-2E9C-101B-9397-08002B2CF9AE}" pid="6" name="MSIP_Label_7d57d072-e082-4187-b003-3ca2cdf52d65_SiteId">
    <vt:lpwstr>d5fb7087-3777-42ad-966a-892ef47225d1</vt:lpwstr>
  </property>
  <property fmtid="{D5CDD505-2E9C-101B-9397-08002B2CF9AE}" pid="7" name="MSIP_Label_7d57d072-e082-4187-b003-3ca2cdf52d65_ActionId">
    <vt:lpwstr>09fa7598-978c-4752-9d11-1ffdf5fc225d</vt:lpwstr>
  </property>
  <property fmtid="{D5CDD505-2E9C-101B-9397-08002B2CF9AE}" pid="8" name="MSIP_Label_7d57d072-e082-4187-b003-3ca2cdf52d65_ContentBits">
    <vt:lpwstr>0</vt:lpwstr>
  </property>
</Properties>
</file>