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https://tescobus-my.sharepoint.com/personal/jturner_tescobus_com/Documents/Desktop/"/>
    </mc:Choice>
  </mc:AlternateContent>
  <xr:revisionPtr revIDLastSave="0" documentId="8_{7DCD5E64-D10D-45F9-B0DC-42BCE7BBB8E1}" xr6:coauthVersionLast="47" xr6:coauthVersionMax="47" xr10:uidLastSave="{00000000-0000-0000-0000-000000000000}"/>
  <bookViews>
    <workbookView xWindow="-26130" yWindow="-9435" windowWidth="21600" windowHeight="11175" tabRatio="216" xr2:uid="{00000000-000D-0000-FFFF-FFFF00000000}"/>
  </bookViews>
  <sheets>
    <sheet name="TESCO Order Form" sheetId="1" r:id="rId1"/>
  </sheets>
  <definedNames>
    <definedName name="_xlnm.Print_Area" localSheetId="0">'TESCO Order Form'!$A$1:$I$186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01" i="1" l="1"/>
  <c r="I101" i="1" s="1" a="1"/>
  <c r="I101" i="1" s="1"/>
  <c r="F101" i="1"/>
  <c r="H110" i="1"/>
  <c r="I110" i="1" s="1" a="1"/>
  <c r="I110" i="1" s="1"/>
  <c r="F110" i="1"/>
  <c r="H109" i="1"/>
  <c r="F109" i="1"/>
  <c r="I109" i="1" s="1" a="1"/>
  <c r="I109" i="1" s="1"/>
  <c r="H153" i="1"/>
  <c r="I153" i="1" s="1" a="1"/>
  <c r="I153" i="1" s="1"/>
  <c r="F153" i="1"/>
  <c r="F150" i="1" l="1"/>
  <c r="H150" i="1" s="1"/>
  <c r="I150" i="1" s="1" a="1"/>
  <c r="I150" i="1" s="1"/>
  <c r="F152" i="1"/>
  <c r="H152" i="1" s="1"/>
  <c r="I152" i="1" s="1" a="1"/>
  <c r="I152" i="1" s="1"/>
  <c r="F173" i="1" l="1"/>
  <c r="H173" i="1" s="1"/>
  <c r="F172" i="1"/>
  <c r="H172" i="1" s="1"/>
  <c r="F171" i="1"/>
  <c r="H171" i="1" s="1"/>
  <c r="F170" i="1"/>
  <c r="H170" i="1" s="1"/>
  <c r="F166" i="1"/>
  <c r="H166" i="1" s="1"/>
  <c r="F165" i="1"/>
  <c r="H165" i="1" s="1"/>
  <c r="F164" i="1"/>
  <c r="H164" i="1" s="1"/>
  <c r="I164" i="1" s="1" a="1"/>
  <c r="I164" i="1" s="1"/>
  <c r="F163" i="1"/>
  <c r="H163" i="1" s="1"/>
  <c r="I163" i="1" s="1" a="1"/>
  <c r="I163" i="1" s="1"/>
  <c r="F162" i="1"/>
  <c r="H162" i="1" s="1"/>
  <c r="I162" i="1" s="1" a="1"/>
  <c r="I162" i="1" s="1"/>
  <c r="F161" i="1"/>
  <c r="H161" i="1" s="1"/>
  <c r="I161" i="1" s="1" a="1"/>
  <c r="I161" i="1" s="1"/>
  <c r="F160" i="1"/>
  <c r="H160" i="1" s="1"/>
  <c r="I160" i="1" s="1" a="1"/>
  <c r="I160" i="1" s="1"/>
  <c r="F159" i="1"/>
  <c r="H159" i="1" s="1"/>
  <c r="I159" i="1" s="1" a="1"/>
  <c r="I159" i="1" s="1"/>
  <c r="F158" i="1"/>
  <c r="F149" i="1"/>
  <c r="H149" i="1" s="1"/>
  <c r="I149" i="1" s="1" a="1"/>
  <c r="I149" i="1" s="1"/>
  <c r="F148" i="1"/>
  <c r="F151" i="1"/>
  <c r="H151" i="1" s="1"/>
  <c r="I151" i="1" s="1" a="1"/>
  <c r="I151" i="1" s="1"/>
  <c r="F133" i="1"/>
  <c r="H133" i="1" s="1"/>
  <c r="I133" i="1" s="1" a="1"/>
  <c r="I133" i="1" s="1"/>
  <c r="F78" i="1"/>
  <c r="H78" i="1" s="1"/>
  <c r="I78" i="1" s="1" a="1"/>
  <c r="I78" i="1" s="1"/>
  <c r="F79" i="1"/>
  <c r="H79" i="1" s="1"/>
  <c r="I79" i="1" s="1" a="1"/>
  <c r="I79" i="1" s="1"/>
  <c r="H158" i="1" l="1"/>
  <c r="F167" i="1"/>
  <c r="F174" i="1"/>
  <c r="H148" i="1"/>
  <c r="I148" i="1" s="1" a="1"/>
  <c r="I148" i="1" s="1"/>
  <c r="I166" i="1" a="1"/>
  <c r="I166" i="1" s="1"/>
  <c r="I165" i="1" a="1"/>
  <c r="I165" i="1" s="1"/>
  <c r="I158" i="1" l="1" a="1"/>
  <c r="I158" i="1" s="1"/>
  <c r="I167" i="1" s="1"/>
  <c r="H167" i="1"/>
  <c r="H174" i="1"/>
  <c r="C72" i="1"/>
  <c r="F147" i="1" l="1"/>
  <c r="H147" i="1" s="1"/>
  <c r="I147" i="1" s="1" a="1"/>
  <c r="I147" i="1" s="1"/>
  <c r="F146" i="1" l="1"/>
  <c r="H146" i="1" s="1"/>
  <c r="I146" i="1" s="1" a="1"/>
  <c r="I146" i="1" s="1"/>
  <c r="F145" i="1"/>
  <c r="H145" i="1" s="1"/>
  <c r="I145" i="1" s="1" a="1"/>
  <c r="I145" i="1" s="1"/>
  <c r="F135" i="1"/>
  <c r="F134" i="1"/>
  <c r="H134" i="1" s="1"/>
  <c r="I134" i="1" s="1" a="1"/>
  <c r="I134" i="1" s="1"/>
  <c r="F121" i="1"/>
  <c r="H121" i="1" s="1"/>
  <c r="I121" i="1" s="1" a="1"/>
  <c r="I121" i="1" s="1"/>
  <c r="F103" i="1"/>
  <c r="H103" i="1" s="1"/>
  <c r="I103" i="1" s="1" a="1"/>
  <c r="I103" i="1" s="1"/>
  <c r="F97" i="1"/>
  <c r="H97" i="1" s="1"/>
  <c r="I97" i="1" s="1" a="1"/>
  <c r="I97" i="1" s="1"/>
  <c r="H135" i="1" l="1"/>
  <c r="I135" i="1" s="1" a="1"/>
  <c r="I135" i="1" s="1"/>
  <c r="F17" i="1"/>
  <c r="F18" i="1"/>
  <c r="H18" i="1" s="1"/>
  <c r="I18" i="1" s="1" a="1"/>
  <c r="I18" i="1" s="1"/>
  <c r="F19" i="1"/>
  <c r="F21" i="1"/>
  <c r="H21" i="1" s="1"/>
  <c r="I21" i="1" s="1" a="1"/>
  <c r="I21" i="1" s="1"/>
  <c r="F22" i="1"/>
  <c r="H22" i="1" s="1"/>
  <c r="I22" i="1" s="1" a="1"/>
  <c r="I22" i="1" s="1"/>
  <c r="F23" i="1"/>
  <c r="H23" i="1" s="1"/>
  <c r="I23" i="1" s="1" a="1"/>
  <c r="I23" i="1" s="1"/>
  <c r="F25" i="1"/>
  <c r="F26" i="1"/>
  <c r="H26" i="1" s="1"/>
  <c r="I26" i="1" s="1" a="1"/>
  <c r="I26" i="1" s="1"/>
  <c r="F27" i="1"/>
  <c r="F28" i="1"/>
  <c r="H28" i="1" s="1"/>
  <c r="I28" i="1" s="1" a="1"/>
  <c r="I28" i="1" s="1"/>
  <c r="F30" i="1"/>
  <c r="F31" i="1"/>
  <c r="H31" i="1" s="1"/>
  <c r="I31" i="1" s="1" a="1"/>
  <c r="I31" i="1" s="1"/>
  <c r="F32" i="1"/>
  <c r="H32" i="1" s="1"/>
  <c r="I32" i="1" s="1" a="1"/>
  <c r="I32" i="1" s="1"/>
  <c r="F33" i="1"/>
  <c r="H33" i="1" s="1"/>
  <c r="I33" i="1" s="1" a="1"/>
  <c r="I33" i="1" s="1"/>
  <c r="F35" i="1"/>
  <c r="F36" i="1"/>
  <c r="H36" i="1" s="1"/>
  <c r="I36" i="1" s="1" a="1"/>
  <c r="I36" i="1" s="1"/>
  <c r="F37" i="1"/>
  <c r="F38" i="1"/>
  <c r="H38" i="1" s="1"/>
  <c r="I38" i="1" s="1" a="1"/>
  <c r="I38" i="1" s="1"/>
  <c r="F40" i="1"/>
  <c r="F41" i="1"/>
  <c r="H41" i="1" s="1"/>
  <c r="I41" i="1" s="1" a="1"/>
  <c r="I41" i="1" s="1"/>
  <c r="F42" i="1"/>
  <c r="H42" i="1" s="1"/>
  <c r="I42" i="1" s="1" a="1"/>
  <c r="I42" i="1" s="1"/>
  <c r="F43" i="1"/>
  <c r="H43" i="1" s="1"/>
  <c r="I43" i="1" s="1" a="1"/>
  <c r="I43" i="1" s="1"/>
  <c r="F45" i="1"/>
  <c r="F46" i="1"/>
  <c r="H46" i="1" s="1"/>
  <c r="I46" i="1" s="1" a="1"/>
  <c r="I46" i="1" s="1"/>
  <c r="F47" i="1"/>
  <c r="F49" i="1"/>
  <c r="H49" i="1" s="1"/>
  <c r="I49" i="1" s="1" a="1"/>
  <c r="I49" i="1" s="1"/>
  <c r="F50" i="1"/>
  <c r="F51" i="1"/>
  <c r="H51" i="1" s="1"/>
  <c r="I51" i="1" s="1" a="1"/>
  <c r="I51" i="1" s="1"/>
  <c r="F53" i="1"/>
  <c r="H53" i="1" s="1"/>
  <c r="I53" i="1" s="1" a="1"/>
  <c r="I53" i="1" s="1"/>
  <c r="F54" i="1"/>
  <c r="H54" i="1" s="1"/>
  <c r="I54" i="1" s="1" a="1"/>
  <c r="I54" i="1" s="1"/>
  <c r="F55" i="1"/>
  <c r="F56" i="1"/>
  <c r="H56" i="1" s="1"/>
  <c r="I56" i="1" s="1" a="1"/>
  <c r="I56" i="1" s="1"/>
  <c r="F58" i="1"/>
  <c r="F59" i="1"/>
  <c r="H59" i="1" s="1"/>
  <c r="I59" i="1" s="1" a="1"/>
  <c r="I59" i="1" s="1"/>
  <c r="F60" i="1"/>
  <c r="F61" i="1"/>
  <c r="H61" i="1" s="1"/>
  <c r="I61" i="1" s="1" a="1"/>
  <c r="I61" i="1" s="1"/>
  <c r="F63" i="1"/>
  <c r="H63" i="1" s="1"/>
  <c r="I63" i="1" s="1" a="1"/>
  <c r="I63" i="1" s="1"/>
  <c r="F64" i="1"/>
  <c r="H64" i="1" s="1"/>
  <c r="I64" i="1" s="1" a="1"/>
  <c r="I64" i="1" s="1"/>
  <c r="F65" i="1"/>
  <c r="F66" i="1"/>
  <c r="H66" i="1" s="1"/>
  <c r="I66" i="1" s="1" a="1"/>
  <c r="I66" i="1" s="1"/>
  <c r="F68" i="1"/>
  <c r="F69" i="1"/>
  <c r="H69" i="1" s="1"/>
  <c r="I69" i="1" s="1" a="1"/>
  <c r="I69" i="1" s="1"/>
  <c r="F70" i="1"/>
  <c r="F71" i="1"/>
  <c r="H71" i="1" s="1"/>
  <c r="I71" i="1" s="1" a="1"/>
  <c r="I71" i="1" s="1"/>
  <c r="F132" i="1"/>
  <c r="F87" i="1"/>
  <c r="H87" i="1" s="1"/>
  <c r="I87" i="1" s="1" a="1"/>
  <c r="I87" i="1" s="1"/>
  <c r="F88" i="1"/>
  <c r="F138" i="1"/>
  <c r="H138" i="1" s="1"/>
  <c r="I138" i="1" s="1" a="1"/>
  <c r="I138" i="1" s="1"/>
  <c r="F137" i="1"/>
  <c r="H137" i="1" s="1"/>
  <c r="I137" i="1" s="1" a="1"/>
  <c r="I137" i="1" s="1"/>
  <c r="F84" i="1"/>
  <c r="F82" i="1"/>
  <c r="F142" i="1"/>
  <c r="H142" i="1" s="1"/>
  <c r="I142" i="1" s="1" a="1"/>
  <c r="I142" i="1" s="1"/>
  <c r="F77" i="1"/>
  <c r="H77" i="1" s="1"/>
  <c r="I77" i="1" s="1" a="1"/>
  <c r="I77" i="1" s="1"/>
  <c r="F76" i="1"/>
  <c r="F75" i="1"/>
  <c r="F81" i="1"/>
  <c r="H81" i="1" s="1"/>
  <c r="I81" i="1" s="1" a="1"/>
  <c r="I81" i="1" s="1"/>
  <c r="F83" i="1"/>
  <c r="F85" i="1"/>
  <c r="H85" i="1" s="1"/>
  <c r="I85" i="1" s="1" a="1"/>
  <c r="I85" i="1" s="1"/>
  <c r="F86" i="1"/>
  <c r="H86" i="1" s="1"/>
  <c r="I86" i="1" s="1" a="1"/>
  <c r="I86" i="1" s="1"/>
  <c r="F89" i="1"/>
  <c r="H89" i="1" s="1"/>
  <c r="I89" i="1" s="1" a="1"/>
  <c r="I89" i="1" s="1"/>
  <c r="F90" i="1"/>
  <c r="F91" i="1"/>
  <c r="F92" i="1"/>
  <c r="F93" i="1"/>
  <c r="H93" i="1" s="1"/>
  <c r="I93" i="1" s="1" a="1"/>
  <c r="I93" i="1" s="1"/>
  <c r="F94" i="1"/>
  <c r="H94" i="1" s="1"/>
  <c r="I94" i="1" s="1" a="1"/>
  <c r="I94" i="1" s="1"/>
  <c r="F95" i="1"/>
  <c r="H95" i="1" s="1"/>
  <c r="I95" i="1" s="1" a="1"/>
  <c r="I95" i="1" s="1"/>
  <c r="F96" i="1"/>
  <c r="F98" i="1"/>
  <c r="F99" i="1"/>
  <c r="F100" i="1"/>
  <c r="F102" i="1"/>
  <c r="H102" i="1" s="1"/>
  <c r="I102" i="1" s="1" a="1"/>
  <c r="I102" i="1" s="1"/>
  <c r="F104" i="1"/>
  <c r="H104" i="1" s="1"/>
  <c r="I104" i="1" s="1" a="1"/>
  <c r="I104" i="1" s="1"/>
  <c r="F105" i="1"/>
  <c r="F106" i="1"/>
  <c r="H106" i="1" s="1"/>
  <c r="I106" i="1" s="1" a="1"/>
  <c r="I106" i="1" s="1"/>
  <c r="F107" i="1"/>
  <c r="F108" i="1"/>
  <c r="F111" i="1"/>
  <c r="F112" i="1"/>
  <c r="H112" i="1" s="1"/>
  <c r="I112" i="1" s="1" a="1"/>
  <c r="I112" i="1" s="1"/>
  <c r="F113" i="1"/>
  <c r="H113" i="1" s="1"/>
  <c r="I113" i="1" s="1" a="1"/>
  <c r="I113" i="1" s="1"/>
  <c r="F114" i="1"/>
  <c r="H114" i="1" s="1"/>
  <c r="I114" i="1" s="1" a="1"/>
  <c r="I114" i="1" s="1"/>
  <c r="F115" i="1"/>
  <c r="F116" i="1"/>
  <c r="H116" i="1" s="1"/>
  <c r="I116" i="1" s="1" a="1"/>
  <c r="I116" i="1" s="1"/>
  <c r="F117" i="1"/>
  <c r="F118" i="1"/>
  <c r="F119" i="1"/>
  <c r="F120" i="1"/>
  <c r="H120" i="1" s="1"/>
  <c r="I120" i="1" s="1" a="1"/>
  <c r="I120" i="1" s="1"/>
  <c r="F122" i="1"/>
  <c r="H122" i="1" s="1"/>
  <c r="I122" i="1" s="1" a="1"/>
  <c r="I122" i="1" s="1"/>
  <c r="F123" i="1"/>
  <c r="F124" i="1"/>
  <c r="H124" i="1" s="1"/>
  <c r="I124" i="1" s="1" a="1"/>
  <c r="I124" i="1" s="1"/>
  <c r="F125" i="1"/>
  <c r="H125" i="1" s="1"/>
  <c r="I125" i="1" s="1" a="1"/>
  <c r="I125" i="1" s="1"/>
  <c r="F126" i="1"/>
  <c r="F127" i="1"/>
  <c r="F128" i="1"/>
  <c r="H128" i="1" s="1"/>
  <c r="I128" i="1" s="1" a="1"/>
  <c r="I128" i="1" s="1"/>
  <c r="F129" i="1"/>
  <c r="H129" i="1" s="1"/>
  <c r="I129" i="1" s="1" a="1"/>
  <c r="I129" i="1" s="1"/>
  <c r="F130" i="1"/>
  <c r="H130" i="1" s="1"/>
  <c r="I130" i="1" s="1" a="1"/>
  <c r="I130" i="1" s="1"/>
  <c r="F136" i="1"/>
  <c r="F139" i="1"/>
  <c r="H139" i="1" s="1"/>
  <c r="I139" i="1" s="1" a="1"/>
  <c r="I139" i="1" s="1"/>
  <c r="F140" i="1"/>
  <c r="F141" i="1"/>
  <c r="H141" i="1" s="1"/>
  <c r="I141" i="1" s="1" a="1"/>
  <c r="I141" i="1" s="1"/>
  <c r="F143" i="1"/>
  <c r="F144" i="1"/>
  <c r="F80" i="1"/>
  <c r="F154" i="1" l="1"/>
  <c r="F72" i="1"/>
  <c r="H144" i="1"/>
  <c r="I144" i="1" s="1" a="1"/>
  <c r="I144" i="1" s="1"/>
  <c r="H140" i="1"/>
  <c r="I140" i="1" s="1" a="1"/>
  <c r="I140" i="1" s="1"/>
  <c r="H132" i="1"/>
  <c r="I132" i="1" s="1" a="1"/>
  <c r="I132" i="1" s="1"/>
  <c r="H143" i="1"/>
  <c r="I143" i="1" s="1" a="1"/>
  <c r="I143" i="1" s="1"/>
  <c r="H136" i="1"/>
  <c r="I136" i="1" s="1" a="1"/>
  <c r="I136" i="1" s="1"/>
  <c r="H127" i="1"/>
  <c r="I127" i="1" s="1" a="1"/>
  <c r="I127" i="1" s="1"/>
  <c r="H118" i="1"/>
  <c r="I118" i="1" s="1" a="1"/>
  <c r="I118" i="1" s="1"/>
  <c r="H108" i="1"/>
  <c r="I108" i="1" s="1" a="1"/>
  <c r="I108" i="1" s="1"/>
  <c r="H119" i="1"/>
  <c r="I119" i="1" s="1" a="1"/>
  <c r="I119" i="1" s="1"/>
  <c r="H126" i="1"/>
  <c r="I126" i="1" s="1" a="1"/>
  <c r="I126" i="1" s="1"/>
  <c r="H117" i="1"/>
  <c r="I117" i="1" s="1" a="1"/>
  <c r="I117" i="1" s="1"/>
  <c r="H107" i="1"/>
  <c r="I107" i="1" s="1" a="1"/>
  <c r="I107" i="1" s="1"/>
  <c r="H123" i="1"/>
  <c r="I123" i="1" s="1" a="1"/>
  <c r="I123" i="1" s="1"/>
  <c r="H111" i="1"/>
  <c r="I111" i="1" s="1" a="1"/>
  <c r="I111" i="1" s="1"/>
  <c r="H115" i="1"/>
  <c r="I115" i="1" s="1" a="1"/>
  <c r="I115" i="1" s="1"/>
  <c r="H88" i="1"/>
  <c r="I88" i="1" s="1" a="1"/>
  <c r="I88" i="1" s="1"/>
  <c r="H91" i="1"/>
  <c r="I91" i="1" s="1" a="1"/>
  <c r="I91" i="1" s="1"/>
  <c r="H76" i="1"/>
  <c r="I76" i="1" s="1" a="1"/>
  <c r="I76" i="1" s="1"/>
  <c r="H92" i="1"/>
  <c r="I92" i="1" s="1" a="1"/>
  <c r="I92" i="1" s="1"/>
  <c r="H80" i="1"/>
  <c r="I80" i="1" s="1" a="1"/>
  <c r="I80" i="1" s="1"/>
  <c r="H75" i="1"/>
  <c r="H90" i="1"/>
  <c r="I90" i="1" s="1" a="1"/>
  <c r="I90" i="1" s="1"/>
  <c r="H82" i="1"/>
  <c r="I82" i="1" s="1" a="1"/>
  <c r="I82" i="1" s="1"/>
  <c r="H100" i="1"/>
  <c r="I100" i="1" s="1" a="1"/>
  <c r="I100" i="1" s="1"/>
  <c r="H99" i="1"/>
  <c r="I99" i="1" s="1" a="1"/>
  <c r="I99" i="1" s="1"/>
  <c r="H98" i="1"/>
  <c r="I98" i="1" s="1" a="1"/>
  <c r="I98" i="1" s="1"/>
  <c r="H84" i="1"/>
  <c r="I84" i="1" s="1" a="1"/>
  <c r="I84" i="1" s="1"/>
  <c r="H96" i="1"/>
  <c r="I96" i="1" s="1" a="1"/>
  <c r="I96" i="1" s="1"/>
  <c r="H105" i="1"/>
  <c r="I105" i="1" s="1" a="1"/>
  <c r="I105" i="1" s="1"/>
  <c r="H83" i="1"/>
  <c r="I83" i="1" s="1" a="1"/>
  <c r="I83" i="1" s="1"/>
  <c r="H68" i="1"/>
  <c r="I68" i="1" s="1" a="1"/>
  <c r="I68" i="1" s="1"/>
  <c r="H70" i="1"/>
  <c r="I70" i="1" s="1" a="1"/>
  <c r="I70" i="1" s="1"/>
  <c r="H65" i="1"/>
  <c r="I65" i="1" s="1" a="1"/>
  <c r="I65" i="1" s="1"/>
  <c r="H58" i="1"/>
  <c r="I58" i="1" s="1" a="1"/>
  <c r="I58" i="1" s="1"/>
  <c r="H60" i="1"/>
  <c r="I60" i="1" s="1" a="1"/>
  <c r="I60" i="1" s="1"/>
  <c r="H55" i="1"/>
  <c r="I55" i="1" s="1" a="1"/>
  <c r="I55" i="1" s="1"/>
  <c r="H50" i="1"/>
  <c r="I50" i="1" s="1" a="1"/>
  <c r="I50" i="1" s="1"/>
  <c r="H45" i="1"/>
  <c r="I45" i="1" s="1" a="1"/>
  <c r="I45" i="1" s="1"/>
  <c r="H47" i="1"/>
  <c r="I47" i="1" s="1" a="1"/>
  <c r="I47" i="1" s="1"/>
  <c r="H40" i="1"/>
  <c r="I40" i="1" s="1" a="1"/>
  <c r="I40" i="1" s="1"/>
  <c r="H35" i="1"/>
  <c r="I35" i="1" s="1" a="1"/>
  <c r="I35" i="1" s="1"/>
  <c r="H37" i="1"/>
  <c r="I37" i="1" s="1" a="1"/>
  <c r="I37" i="1" s="1"/>
  <c r="H30" i="1"/>
  <c r="I30" i="1" s="1" a="1"/>
  <c r="I30" i="1" s="1"/>
  <c r="H25" i="1"/>
  <c r="I25" i="1" s="1" a="1"/>
  <c r="I25" i="1" s="1"/>
  <c r="H27" i="1"/>
  <c r="I27" i="1" s="1" a="1"/>
  <c r="I27" i="1" s="1"/>
  <c r="H19" i="1"/>
  <c r="I19" i="1" s="1" a="1"/>
  <c r="I19" i="1" s="1"/>
  <c r="H17" i="1"/>
  <c r="F155" i="1" l="1"/>
  <c r="F175" i="1" s="1"/>
  <c r="F178" i="1" s="1"/>
  <c r="I75" i="1" a="1"/>
  <c r="I75" i="1" s="1"/>
  <c r="H154" i="1"/>
  <c r="I154" i="1" s="1"/>
  <c r="I17" i="1" a="1"/>
  <c r="I17" i="1" s="1"/>
  <c r="I72" i="1" s="1"/>
  <c r="H72" i="1"/>
  <c r="H155" i="1" l="1"/>
  <c r="E177" i="1" s="1"/>
  <c r="I155" i="1" l="1"/>
  <c r="H175" i="1" s="1"/>
  <c r="H178"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<sst xmlns="http://schemas.openxmlformats.org/spreadsheetml/2006/main" count="242" uniqueCount="196">
  <si>
    <r>
      <t>Seating – Forward Facing Double Fold-A-Way – Vinyl (Deduct)</t>
    </r>
    <r>
      <rPr>
        <vertAlign val="superscript"/>
        <sz val="9"/>
        <rFont val="Times New Roman"/>
        <family val="1"/>
      </rPr>
      <t>2</t>
    </r>
  </si>
  <si>
    <r>
      <t>Seating – Forward Facing Double Fold-A-Way –Fabric (Deduct)</t>
    </r>
    <r>
      <rPr>
        <vertAlign val="superscript"/>
        <sz val="9"/>
        <rFont val="Times New Roman"/>
        <family val="1"/>
      </rPr>
      <t>2</t>
    </r>
  </si>
  <si>
    <r>
      <t>Freedman Seating – Double Flip-up – Vinyl</t>
    </r>
    <r>
      <rPr>
        <vertAlign val="superscript"/>
        <sz val="9"/>
        <rFont val="Times New Roman"/>
        <family val="1"/>
      </rPr>
      <t>2</t>
    </r>
  </si>
  <si>
    <r>
      <t>Freedman Seating – Double Flip-up - Fabric</t>
    </r>
    <r>
      <rPr>
        <vertAlign val="superscript"/>
        <sz val="9"/>
        <rFont val="Times New Roman"/>
        <family val="1"/>
      </rPr>
      <t>2</t>
    </r>
  </si>
  <si>
    <r>
      <t>Seating – Double Flip-up – Vinyl (Deduct)</t>
    </r>
    <r>
      <rPr>
        <vertAlign val="superscript"/>
        <sz val="9"/>
        <rFont val="Times New Roman"/>
        <family val="1"/>
      </rPr>
      <t>2</t>
    </r>
  </si>
  <si>
    <r>
      <t>Seating – Double Flip-up – Fabric (Deduct)</t>
    </r>
    <r>
      <rPr>
        <vertAlign val="superscript"/>
        <sz val="9"/>
        <rFont val="Times New Roman"/>
        <family val="1"/>
      </rPr>
      <t>2</t>
    </r>
  </si>
  <si>
    <r>
      <t>Freedman Seating – Double w/Single Integrated Child Seat (ICS) - Vinyl</t>
    </r>
    <r>
      <rPr>
        <vertAlign val="superscript"/>
        <sz val="9"/>
        <rFont val="Times New Roman"/>
        <family val="1"/>
      </rPr>
      <t>2</t>
    </r>
  </si>
  <si>
    <r>
      <t>Freedman Seating – Double w/Single Integrated Child Seat (ICS) - Fabric</t>
    </r>
    <r>
      <rPr>
        <vertAlign val="superscript"/>
        <sz val="9"/>
        <rFont val="Times New Roman"/>
        <family val="1"/>
      </rPr>
      <t>2</t>
    </r>
  </si>
  <si>
    <r>
      <t>Seating – Double w/Single Integrated Child Seat (ICS) – Vinyl (Deduct)</t>
    </r>
    <r>
      <rPr>
        <vertAlign val="superscript"/>
        <sz val="9"/>
        <rFont val="Times New Roman"/>
        <family val="1"/>
      </rPr>
      <t>2</t>
    </r>
  </si>
  <si>
    <r>
      <t>Seating – Double w/Single Integrated Child Seat (ICS) – Fabric (Deduct)</t>
    </r>
    <r>
      <rPr>
        <vertAlign val="superscript"/>
        <sz val="9"/>
        <rFont val="Times New Roman"/>
        <family val="1"/>
      </rPr>
      <t>2</t>
    </r>
  </si>
  <si>
    <r>
      <t>Freedman Seating – Double w/Double Integrated Child Seat (ICS) - Vinyl</t>
    </r>
    <r>
      <rPr>
        <vertAlign val="superscript"/>
        <sz val="9"/>
        <rFont val="Times New Roman"/>
        <family val="1"/>
      </rPr>
      <t>2</t>
    </r>
  </si>
  <si>
    <r>
      <t>Freedman Seating – Double w/Double Integrated Child Seat (ICS) - Fabric</t>
    </r>
    <r>
      <rPr>
        <vertAlign val="superscript"/>
        <sz val="9"/>
        <rFont val="Times New Roman"/>
        <family val="1"/>
      </rPr>
      <t>2</t>
    </r>
  </si>
  <si>
    <t>Video Surveillance Preparation Package (for future setup of video system)</t>
  </si>
  <si>
    <t>Auxiliary Air Heater - ESPAR- 'Gasoline Engine Only'</t>
  </si>
  <si>
    <t>Auxiliary Air Heater (ESPAR) &amp; Block Heater (in lieu of Aux Coolant Heater)</t>
  </si>
  <si>
    <t>Destination Sign – Roller/Curtain - Transign</t>
  </si>
  <si>
    <t>Lift – Type I, 800# (in lieu of standard - deduct) - Braun</t>
  </si>
  <si>
    <t>Lift – Type II, 800# – Powered outer barrier (in lieu of standard) - Braun</t>
  </si>
  <si>
    <t>Lift- Folding Platform, 800# (in lieu of standard) - Braun</t>
  </si>
  <si>
    <t xml:space="preserve">Slide 'N Click System (in lieu of standard L-track) - Q'Straint </t>
  </si>
  <si>
    <t>Radio - AM/FM  stereo system w/ four speakers - OEM</t>
  </si>
  <si>
    <t>Entrance Stepwell Heater - Lighthouse</t>
  </si>
  <si>
    <t>Electric Driveline Brake (Retarder) - Thelma</t>
  </si>
  <si>
    <t>Video Surveillance – Two Camera System - REI</t>
  </si>
  <si>
    <t>Video Surveillance -  Four Camera System - REI</t>
  </si>
  <si>
    <t>Video Surveillance -  Six Camera System - REI</t>
  </si>
  <si>
    <t>Video Surveillance -  DVR System Upgrade - REI</t>
  </si>
  <si>
    <t>Video Surveillance – Extra Interior Cameras  - REI</t>
  </si>
  <si>
    <t>Video Surveillance – Extra Exterior Cameras - REI</t>
  </si>
  <si>
    <t>Back-up Sensor System - Hawkeye</t>
  </si>
  <si>
    <t>Contract Options Subtotal</t>
  </si>
  <si>
    <t>14+3 passenger with Braun 1000# lift</t>
  </si>
  <si>
    <t>10+4 passenger with Braun 1000# lift</t>
  </si>
  <si>
    <t>18+3 passenger with Braun 1000# lift</t>
  </si>
  <si>
    <t>14+4 passenger with Braun 1000# lift</t>
  </si>
  <si>
    <t>K.</t>
  </si>
  <si>
    <t>L.</t>
  </si>
  <si>
    <t>Class One- 32 Foot Bus – Fabric Seat Covers</t>
  </si>
  <si>
    <r>
      <t>Additional Wheelchair Position – Q'Straint Slide 'N Click System</t>
    </r>
    <r>
      <rPr>
        <vertAlign val="superscript"/>
        <sz val="9"/>
        <rFont val="Times New Roman"/>
        <family val="1"/>
      </rPr>
      <t>1</t>
    </r>
  </si>
  <si>
    <r>
      <t>Freedman Seating – Rear five place passenger – Vinyl</t>
    </r>
    <r>
      <rPr>
        <vertAlign val="superscript"/>
        <sz val="9"/>
        <rFont val="Times New Roman"/>
        <family val="1"/>
      </rPr>
      <t xml:space="preserve">2 </t>
    </r>
  </si>
  <si>
    <r>
      <t>Freedman Seating – Rear five place passenger - Fabric</t>
    </r>
    <r>
      <rPr>
        <vertAlign val="superscript"/>
        <sz val="9"/>
        <rFont val="Times New Roman"/>
        <family val="1"/>
      </rPr>
      <t>2</t>
    </r>
  </si>
  <si>
    <r>
      <t>Freedman Seating – Forward Facing Standard Double Seat - Vinyl</t>
    </r>
    <r>
      <rPr>
        <vertAlign val="superscript"/>
        <sz val="9"/>
        <rFont val="Times New Roman"/>
        <family val="1"/>
      </rPr>
      <t>2</t>
    </r>
  </si>
  <si>
    <r>
      <t>Freedman Seating – Forward Facing Standard Double Seat - Fabric</t>
    </r>
    <r>
      <rPr>
        <vertAlign val="superscript"/>
        <sz val="9"/>
        <rFont val="Times New Roman"/>
        <family val="1"/>
      </rPr>
      <t>2</t>
    </r>
  </si>
  <si>
    <r>
      <t>Seating – Forward Facing Standard Double Seat – Vinyl (Deduct)</t>
    </r>
    <r>
      <rPr>
        <vertAlign val="superscript"/>
        <sz val="9"/>
        <rFont val="Times New Roman"/>
        <family val="1"/>
      </rPr>
      <t>2</t>
    </r>
  </si>
  <si>
    <r>
      <t>Seating – Forward Facing Standard Double Seat – Fabric (Deduct)</t>
    </r>
    <r>
      <rPr>
        <vertAlign val="superscript"/>
        <sz val="9"/>
        <rFont val="Times New Roman"/>
        <family val="1"/>
      </rPr>
      <t>2</t>
    </r>
  </si>
  <si>
    <r>
      <t>Freedman Seating – Forward Facing Double Fold-A-Way - Vinyl</t>
    </r>
    <r>
      <rPr>
        <vertAlign val="superscript"/>
        <sz val="9"/>
        <rFont val="Times New Roman"/>
        <family val="1"/>
      </rPr>
      <t>2</t>
    </r>
  </si>
  <si>
    <r>
      <t>Freedman Seating – Forward Facing Double Fold-A-Way - Fabric</t>
    </r>
    <r>
      <rPr>
        <vertAlign val="superscript"/>
        <sz val="9"/>
        <rFont val="Times New Roman"/>
        <family val="1"/>
      </rPr>
      <t>2</t>
    </r>
  </si>
  <si>
    <t xml:space="preserve">Seating Color (Select One): </t>
  </si>
  <si>
    <t xml:space="preserve">Flooring Color (Select One): </t>
  </si>
  <si>
    <t>24 passenger without lift</t>
  </si>
  <si>
    <t>28 passenger without lift</t>
  </si>
  <si>
    <t xml:space="preserve">24 passenger without lift </t>
  </si>
  <si>
    <t>32 passenger without lift</t>
  </si>
  <si>
    <t>Reflective Vinyl Belt Stripe</t>
  </si>
  <si>
    <t xml:space="preserve">Stop Request System </t>
  </si>
  <si>
    <t>A.</t>
  </si>
  <si>
    <t>B.</t>
  </si>
  <si>
    <t>C.</t>
  </si>
  <si>
    <t>D.</t>
  </si>
  <si>
    <t>G</t>
  </si>
  <si>
    <t>E.</t>
  </si>
  <si>
    <t>F.</t>
  </si>
  <si>
    <t>H.</t>
  </si>
  <si>
    <t>I.</t>
  </si>
  <si>
    <t>J.</t>
  </si>
  <si>
    <t xml:space="preserve">14+2 passenger with Braun 1000# lift </t>
  </si>
  <si>
    <t>10+3 passenger with  Braun 1000# lift</t>
  </si>
  <si>
    <t>18+2 passenger with Braun 1000# lift</t>
  </si>
  <si>
    <t>14+2 passenger with Braun 1000# lift</t>
  </si>
  <si>
    <t>10+3 passenger with Braun 1000# lift</t>
  </si>
  <si>
    <t>22+2 passenger with Braun 1000# lift</t>
  </si>
  <si>
    <t>Local Share</t>
  </si>
  <si>
    <t>Total Price</t>
  </si>
  <si>
    <t>Qty</t>
  </si>
  <si>
    <t>Description</t>
  </si>
  <si>
    <t>Federal/State Share</t>
  </si>
  <si>
    <t xml:space="preserve">Farebox Electrical Prep Only (less standard farebox- deduct) </t>
  </si>
  <si>
    <t>Rear emergency exit window</t>
  </si>
  <si>
    <t xml:space="preserve">Paint - One stripe </t>
  </si>
  <si>
    <t>Paint - Roof second color</t>
  </si>
  <si>
    <t>Paint - Different Full body</t>
  </si>
  <si>
    <t>Two-way radio prep package</t>
  </si>
  <si>
    <t>Low Bidder Price</t>
  </si>
  <si>
    <t xml:space="preserve">Contract Options </t>
  </si>
  <si>
    <t>Transit Agency Name:</t>
  </si>
  <si>
    <t>Contact Name:</t>
  </si>
  <si>
    <t xml:space="preserve">E-mail:  </t>
  </si>
  <si>
    <t>Phone Number:</t>
  </si>
  <si>
    <t>Program:</t>
  </si>
  <si>
    <t>Vendor Name</t>
  </si>
  <si>
    <t>Vehicle/Body Manufacturer</t>
  </si>
  <si>
    <t>Price Each</t>
  </si>
  <si>
    <t>Grand Total</t>
  </si>
  <si>
    <t>Base Vehicle Totals</t>
  </si>
  <si>
    <t>Base + Contract Option Subtotal</t>
  </si>
  <si>
    <t>Chassis/ Manufacturer</t>
  </si>
  <si>
    <t>Base Vehicles</t>
  </si>
  <si>
    <t>Contract Options</t>
  </si>
  <si>
    <t>Local Options</t>
  </si>
  <si>
    <t>Contact Information</t>
  </si>
  <si>
    <t xml:space="preserve"> I</t>
  </si>
  <si>
    <t>II</t>
  </si>
  <si>
    <t>III</t>
  </si>
  <si>
    <t>IV</t>
  </si>
  <si>
    <t>VI</t>
  </si>
  <si>
    <t>Agency Contract No.</t>
  </si>
  <si>
    <t>Enter Unit Price  Below</t>
  </si>
  <si>
    <t>VII</t>
  </si>
  <si>
    <t>Authorization</t>
  </si>
  <si>
    <t>Authorized Signature:</t>
  </si>
  <si>
    <t>Date:</t>
  </si>
  <si>
    <t xml:space="preserve">Base Vehicle Floor Plans </t>
  </si>
  <si>
    <t>Enter Item Description Below</t>
  </si>
  <si>
    <t xml:space="preserve">Non-Specified Local Options (Paid 100% Locally)  </t>
  </si>
  <si>
    <t>Body Material:</t>
  </si>
  <si>
    <t>Vehicle Color Top:</t>
  </si>
  <si>
    <t xml:space="preserve">Striping Color: </t>
  </si>
  <si>
    <t>Striping Width:</t>
  </si>
  <si>
    <t>Vehicle Color Base:</t>
  </si>
  <si>
    <t>Contract, Funding, and Vehicle Information</t>
  </si>
  <si>
    <t>VIII</t>
  </si>
  <si>
    <t>Footnotes</t>
  </si>
  <si>
    <t xml:space="preserve">Additional wheelchair positions can be added to existing base vehicle floor plans.  Please consult with dealer for space and weight restrictions. </t>
  </si>
  <si>
    <t>Seats are included with all base vehicle floor plans.  Optional seating is available to customize the base vehicle floor plans.  Please consult with dealer for space and weight restrictions.</t>
  </si>
  <si>
    <t>Comments/Special Instructions (Attach a separate sheet if more space is needed)</t>
  </si>
  <si>
    <t>V</t>
  </si>
  <si>
    <t xml:space="preserve">Optional: Administrative Fee </t>
  </si>
  <si>
    <t>Not to exceed:</t>
  </si>
  <si>
    <t>Donation box (in lieu of standard farebox – deduct) - Diamond</t>
  </si>
  <si>
    <t>Alternate Standard Lift Manuacturer - Ricon</t>
  </si>
  <si>
    <r>
      <t>Additional Wheelchair Position – L-Track System</t>
    </r>
    <r>
      <rPr>
        <vertAlign val="superscript"/>
        <sz val="9"/>
        <rFont val="Times New Roman"/>
        <family val="1"/>
      </rPr>
      <t>1</t>
    </r>
  </si>
  <si>
    <t>Spare Tire - Steer Axle - Only one spare tire per bus will be funded by MDOT</t>
  </si>
  <si>
    <t>Spare Tire - Drive Axle - Only one spare tire per bus will be funded by MDOT</t>
  </si>
  <si>
    <t>Total</t>
  </si>
  <si>
    <t>Metal Cage</t>
  </si>
  <si>
    <t>Entry Door Grab Handles</t>
  </si>
  <si>
    <t>Bike Rack</t>
  </si>
  <si>
    <r>
      <t xml:space="preserve">Air Conditioning, Split unit </t>
    </r>
    <r>
      <rPr>
        <b/>
        <sz val="9"/>
        <rFont val="Times New Roman"/>
        <family val="1"/>
      </rPr>
      <t xml:space="preserve">29 foot - </t>
    </r>
    <r>
      <rPr>
        <sz val="9"/>
        <rFont val="Times New Roman"/>
        <family val="1"/>
      </rPr>
      <t>ACT</t>
    </r>
  </si>
  <si>
    <r>
      <t xml:space="preserve">Air Conditioning, Split unit </t>
    </r>
    <r>
      <rPr>
        <b/>
        <sz val="9"/>
        <rFont val="Times New Roman"/>
        <family val="1"/>
      </rPr>
      <t xml:space="preserve">26 foot - </t>
    </r>
    <r>
      <rPr>
        <sz val="9"/>
        <rFont val="Times New Roman"/>
        <family val="1"/>
      </rPr>
      <t>ACT</t>
    </r>
  </si>
  <si>
    <r>
      <t xml:space="preserve">Air Conditioning, Split unit </t>
    </r>
    <r>
      <rPr>
        <b/>
        <sz val="9"/>
        <rFont val="Times New Roman"/>
        <family val="1"/>
      </rPr>
      <t>32 foot  -</t>
    </r>
    <r>
      <rPr>
        <sz val="9"/>
        <rFont val="Times New Roman"/>
        <family val="1"/>
      </rPr>
      <t xml:space="preserve"> ACT</t>
    </r>
  </si>
  <si>
    <r>
      <t xml:space="preserve">Rooftop AC with heat </t>
    </r>
    <r>
      <rPr>
        <b/>
        <sz val="9"/>
        <rFont val="Times New Roman"/>
        <family val="1"/>
      </rPr>
      <t xml:space="preserve">26 foot </t>
    </r>
    <r>
      <rPr>
        <sz val="9"/>
        <rFont val="Times New Roman"/>
        <family val="1"/>
      </rPr>
      <t xml:space="preserve">- ACT </t>
    </r>
  </si>
  <si>
    <r>
      <t xml:space="preserve">Rooftop AC with heat </t>
    </r>
    <r>
      <rPr>
        <b/>
        <sz val="9"/>
        <rFont val="Times New Roman"/>
        <family val="1"/>
      </rPr>
      <t>29 foot</t>
    </r>
    <r>
      <rPr>
        <sz val="9"/>
        <rFont val="Times New Roman"/>
        <family val="1"/>
      </rPr>
      <t xml:space="preserve"> - ACT</t>
    </r>
  </si>
  <si>
    <t>Destination Sign - LED - Transign</t>
  </si>
  <si>
    <t>Radio - Public Address (PA) System Only w/ two speakers - REI</t>
  </si>
  <si>
    <t>Radio – AM/FM/PA System w/ four speakers - REI</t>
  </si>
  <si>
    <t>Radio - Speaker Only - OEM</t>
  </si>
  <si>
    <t>Wheelchair Lift Plexiglass Barriers</t>
  </si>
  <si>
    <t>State Vehicle Purchasing Program Contract No.</t>
  </si>
  <si>
    <r>
      <t xml:space="preserve">Rooftop AC with heat </t>
    </r>
    <r>
      <rPr>
        <b/>
        <sz val="9"/>
        <rFont val="Times New Roman"/>
        <family val="1"/>
      </rPr>
      <t>32 foot</t>
    </r>
    <r>
      <rPr>
        <sz val="9"/>
        <rFont val="Times New Roman"/>
        <family val="1"/>
      </rPr>
      <t xml:space="preserve"> - ACT</t>
    </r>
  </si>
  <si>
    <t xml:space="preserve">Non-Specified Alternate Options (Paid with Federal/State)                           </t>
  </si>
  <si>
    <t>Alternate  Options</t>
  </si>
  <si>
    <t>Alt. Video Surveillance – Two Camera System</t>
  </si>
  <si>
    <t>Alt. Video Surveillance -  Four Camera System</t>
  </si>
  <si>
    <t>Alt. Video Surveillance -  Six Camera System</t>
  </si>
  <si>
    <t>Alt. Video Surveillance -  DVR System Upgrade</t>
  </si>
  <si>
    <t xml:space="preserve">Alt. Video Surveillance – Extra Interior Cameras  </t>
  </si>
  <si>
    <t xml:space="preserve">Alt. Video Surveillance – Extra Exterior Cameras  </t>
  </si>
  <si>
    <t>Alt. Bike Rack (if different than brand above)</t>
  </si>
  <si>
    <t>Two-way Radio</t>
  </si>
  <si>
    <t>Reimbursable Options Subtotal</t>
  </si>
  <si>
    <t xml:space="preserve"> Local Share</t>
  </si>
  <si>
    <t>Non-specified Alternate and Local Options (Paid 100% Locally) subtotal</t>
  </si>
  <si>
    <t xml:space="preserve"> Total (Base + Contract Options + Alternate Options + Local Options)</t>
  </si>
  <si>
    <t>IX</t>
  </si>
  <si>
    <t>Decals/Branding - Limit $3,000</t>
  </si>
  <si>
    <t xml:space="preserve">Alt. Engine – Gas (Class One Only) – Deduct - Ford V8 </t>
  </si>
  <si>
    <t>Alternate Flooring Manufacturer</t>
  </si>
  <si>
    <t>Hydraulic Brakes (in lieu of Air Brakes)(Class II only)</t>
  </si>
  <si>
    <t>Limited Slip Differential  (Class I) - Ford OEM</t>
  </si>
  <si>
    <t>Limited Slip Differential  (Class II) - Freightliner OEM</t>
  </si>
  <si>
    <t>24 Inch Seat Belt Extension</t>
  </si>
  <si>
    <t>Back-up Camera System</t>
  </si>
  <si>
    <t>Class I Driver's Side Runnning Board</t>
  </si>
  <si>
    <r>
      <t xml:space="preserve">Ford F-550 (Class I) or Freightliner (Class II)  </t>
    </r>
    <r>
      <rPr>
        <b/>
        <sz val="10"/>
        <rFont val="Times New Roman"/>
        <family val="1"/>
      </rPr>
      <t>Diesel Engine</t>
    </r>
  </si>
  <si>
    <r>
      <t xml:space="preserve">NEW VEHICLE ORDER FORM - TESCO
</t>
    </r>
    <r>
      <rPr>
        <b/>
        <u/>
        <sz val="12"/>
        <rFont val="Times New Roman"/>
        <family val="1"/>
      </rPr>
      <t>Medium Class I &amp; Class II Metal Cage Bus</t>
    </r>
    <r>
      <rPr>
        <b/>
        <sz val="12"/>
        <rFont val="Times New Roman"/>
        <family val="1"/>
      </rPr>
      <t xml:space="preserve">
7 Years/200,000 Miles</t>
    </r>
  </si>
  <si>
    <t>Wheelchair Platform Securement System</t>
  </si>
  <si>
    <t>Rear Air Ride Suspension (Class I Only)</t>
  </si>
  <si>
    <t>Driver’s Power Seat Base (Class I Only)</t>
  </si>
  <si>
    <t>Alt. Engine – Propane (Class I Only) Ford V8 w/ROUSH Conversion</t>
  </si>
  <si>
    <t>Alt. Engine – CNG (Class I Only) Ford V8 w/A-1 Alternative Fuels Conversion</t>
  </si>
  <si>
    <t>Class I - 26 Foot Bus – Vinyl Seat Covers</t>
  </si>
  <si>
    <t>Class I - 26 Foot Bus – Fabric Seat Covers</t>
  </si>
  <si>
    <t>Class I – 29 Foot Bus – Vinyl Seat Covers</t>
  </si>
  <si>
    <t>Class I - 29 Foot Bus – Fabric Seat Covers</t>
  </si>
  <si>
    <t>Class I - 32 Foot Bus – Vinyl Seat Covers</t>
  </si>
  <si>
    <t>Class II - 26 Foot Bus – Vinyl Seat Covers</t>
  </si>
  <si>
    <t>Class II - 26 Foot Bus – Fabric Seat Covers</t>
  </si>
  <si>
    <t>Class II – 29 Foot Bus – Vinyl Seat Covers</t>
  </si>
  <si>
    <t>Class II - 29 Foot Bus – Fabric Seat Covers</t>
  </si>
  <si>
    <t>Class II - 32 Foot Bus – Vinyl Seat Covers</t>
  </si>
  <si>
    <t>Class II - 32 Foot Bus – Fabric Seat Covers</t>
  </si>
  <si>
    <t>Alt. Engine – Bi-fuel Gas/Propane (Class I Only) Ford V8 w/A1 Conversion</t>
  </si>
  <si>
    <t xml:space="preserve">                                  </t>
  </si>
  <si>
    <t>TESCO</t>
  </si>
  <si>
    <t>Forest River - Glaval</t>
  </si>
  <si>
    <r>
      <t xml:space="preserve">Instructions:   </t>
    </r>
    <r>
      <rPr>
        <sz val="9"/>
        <rFont val="Times New Roman"/>
        <family val="1"/>
      </rPr>
      <t xml:space="preserve">(1) Complete sections I &amp; II.  (2) For sections III and IV, simply type in the quantity and the form will automatically calculate costs.  (3) For section V (local options), type in the quantity, item decriptions, and unit prices as the form will automatically calculate costs.  (4) Sign and date the form in section VII.  (5) Submit completed and signed form to the vendor. (6) Once new bus is received and accepted, a copy of this completed form shall be submitted to MDOT with payment request (see </t>
    </r>
    <r>
      <rPr>
        <i/>
        <sz val="9"/>
        <rFont val="Times New Roman"/>
        <family val="1"/>
      </rPr>
      <t>State Vehicle Purchasing Program Guidelines</t>
    </r>
    <r>
      <rPr>
        <sz val="9"/>
        <rFont val="Times New Roman"/>
        <family val="1"/>
      </rPr>
      <t xml:space="preserve">).    </t>
    </r>
    <r>
      <rPr>
        <b/>
        <sz val="9"/>
        <rFont val="Times New Roman"/>
        <family val="1"/>
      </rPr>
      <t>Revision Date: 1/28/25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</si>
</sst>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8" x14ac:knownFonts="1">
    <font>
      <sz val="10"/>
      <name val="Arial"/>
    </font>
    <font>
      <sz val="10"/>
      <name val="Arial"/>
      <family val="2"/>
    </font>
    <font>
      <sz val="9"/>
      <name val="Times New Roman"/>
      <family val="1"/>
    </font>
    <font>
      <sz val="8"/>
      <name val="Arial"/>
      <family val="2"/>
    </font>
    <font>
      <b/>
      <sz val="10"/>
      <name val="Arial"/>
      <family val="2"/>
    </font>
    <font>
      <sz val="9"/>
      <color indexed="8"/>
      <name val="Times New Roman"/>
      <family val="1"/>
    </font>
    <font>
      <vertAlign val="superscript"/>
      <sz val="9"/>
      <name val="Times New Roman"/>
      <family val="1"/>
    </font>
    <font>
      <b/>
      <sz val="9"/>
      <name val="Times New Roman"/>
      <family val="1"/>
    </font>
    <font>
      <sz val="8"/>
      <name val="Times New Roman"/>
      <family val="1"/>
    </font>
    <font>
      <sz val="9"/>
      <color theme="1"/>
      <name val="Times New Roman"/>
      <family val="1"/>
    </font>
    <font>
      <sz val="8"/>
      <color rgb="FF000000"/>
      <name val="Tahoma"/>
      <family val="2"/>
    </font>
    <font>
      <sz val="10"/>
      <name val="Times New Roman"/>
      <family val="1"/>
    </font>
    <font>
      <b/>
      <sz val="12"/>
      <name val="Times New Roman"/>
      <family val="1"/>
    </font>
    <font>
      <b/>
      <u/>
      <sz val="12"/>
      <name val="Times New Roman"/>
      <family val="1"/>
    </font>
    <font>
      <i/>
      <sz val="9"/>
      <name val="Times New Roman"/>
      <family val="1"/>
    </font>
    <font>
      <b/>
      <sz val="10"/>
      <name val="Times New Roman"/>
      <family val="1"/>
    </font>
    <font>
      <b/>
      <sz val="16"/>
      <name val="Times New Roman"/>
      <family val="1"/>
    </font>
    <font>
      <b/>
      <sz val="14"/>
      <name val="Times New Roman"/>
      <family val="1"/>
    </font>
  </fonts>
  <fills count="7">
    <fill>
      <patternFill patternType="none"/>
    </fill>
    <fill>
      <patternFill patternType="gray125"/>
    </fill>
    <fill>
      <patternFill patternType="solid">
        <fgColor indexed="9"/>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s>
  <cellStyleXfs count="1">
    <xf numFmtId="0" fontId="0" fillId="0" borderId="0"/>
  </cellStyleXfs>
  <cellXfs count="221">
    <xf numFmtId="0" fontId="0" fillId="0" borderId="0" xfId="0"/>
    <xf numFmtId="0" fontId="2" fillId="0" borderId="1" xfId="0" applyFont="1" applyBorder="1" applyAlignment="1">
      <alignment vertical="top" wrapText="1"/>
    </xf>
    <xf numFmtId="0" fontId="4" fillId="0" borderId="0" xfId="0" applyFont="1" applyAlignment="1">
      <alignment horizontal="center"/>
    </xf>
    <xf numFmtId="164" fontId="5"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xf>
    <xf numFmtId="164" fontId="2" fillId="0" borderId="8" xfId="0" applyNumberFormat="1" applyFont="1" applyBorder="1" applyAlignment="1">
      <alignment horizontal="center" vertical="center"/>
    </xf>
    <xf numFmtId="164" fontId="5" fillId="2" borderId="8" xfId="0" applyNumberFormat="1" applyFont="1" applyFill="1" applyBorder="1" applyAlignment="1">
      <alignment horizontal="center" vertical="center" wrapText="1"/>
    </xf>
    <xf numFmtId="164" fontId="2" fillId="0" borderId="8" xfId="0" applyNumberFormat="1" applyFont="1" applyBorder="1" applyAlignment="1">
      <alignment horizontal="center"/>
    </xf>
    <xf numFmtId="0" fontId="2" fillId="0" borderId="1" xfId="0" applyFont="1" applyBorder="1"/>
    <xf numFmtId="0" fontId="2" fillId="0" borderId="1" xfId="0" applyFont="1" applyBorder="1" applyAlignment="1">
      <alignment wrapText="1"/>
    </xf>
    <xf numFmtId="0" fontId="2" fillId="0" borderId="1" xfId="0" applyFont="1" applyBorder="1" applyProtection="1">
      <protection locked="0"/>
    </xf>
    <xf numFmtId="0" fontId="2" fillId="0" borderId="1" xfId="0" applyFont="1" applyBorder="1" applyAlignment="1">
      <alignment vertical="center" wrapText="1"/>
    </xf>
    <xf numFmtId="0" fontId="2" fillId="2" borderId="1" xfId="0" applyFont="1" applyFill="1" applyBorder="1" applyAlignment="1">
      <alignment vertical="center" wrapText="1"/>
    </xf>
    <xf numFmtId="164" fontId="2" fillId="0" borderId="4" xfId="0" applyNumberFormat="1" applyFont="1" applyBorder="1" applyAlignment="1">
      <alignment horizontal="center" vertical="center"/>
    </xf>
    <xf numFmtId="0" fontId="0" fillId="2" borderId="0" xfId="0" applyFill="1"/>
    <xf numFmtId="0" fontId="2" fillId="0" borderId="8" xfId="0" applyFont="1" applyBorder="1" applyAlignment="1">
      <alignment vertical="center" wrapText="1"/>
    </xf>
    <xf numFmtId="164" fontId="2" fillId="0" borderId="1" xfId="0" applyNumberFormat="1" applyFont="1" applyBorder="1" applyAlignment="1">
      <alignment horizontal="center" vertical="center" wrapText="1"/>
    </xf>
    <xf numFmtId="0" fontId="2" fillId="0" borderId="6" xfId="0" applyFont="1" applyBorder="1" applyAlignment="1">
      <alignment vertical="top" wrapText="1"/>
    </xf>
    <xf numFmtId="164" fontId="2" fillId="0" borderId="8" xfId="0" applyNumberFormat="1" applyFont="1" applyBorder="1" applyAlignment="1">
      <alignment horizontal="center" vertical="center" wrapText="1"/>
    </xf>
    <xf numFmtId="0" fontId="2" fillId="0" borderId="9" xfId="0" applyFont="1" applyBorder="1" applyAlignment="1">
      <alignment vertical="top" wrapText="1"/>
    </xf>
    <xf numFmtId="0" fontId="7" fillId="0" borderId="12" xfId="0" applyFont="1" applyBorder="1" applyAlignment="1">
      <alignment horizontal="right"/>
    </xf>
    <xf numFmtId="164" fontId="2" fillId="2" borderId="1" xfId="0" applyNumberFormat="1" applyFont="1" applyFill="1" applyBorder="1" applyAlignment="1">
      <alignment horizontal="center" vertical="center" wrapText="1"/>
    </xf>
    <xf numFmtId="164" fontId="2" fillId="0" borderId="3" xfId="0" applyNumberFormat="1" applyFont="1" applyBorder="1" applyAlignment="1">
      <alignment horizontal="center" vertical="center" wrapText="1"/>
    </xf>
    <xf numFmtId="164" fontId="2" fillId="2" borderId="4" xfId="0" applyNumberFormat="1" applyFont="1" applyFill="1" applyBorder="1" applyAlignment="1">
      <alignment horizontal="center" vertical="center" wrapText="1"/>
    </xf>
    <xf numFmtId="0" fontId="2" fillId="0" borderId="6" xfId="0" applyFont="1" applyBorder="1" applyAlignment="1">
      <alignment vertical="center" wrapText="1"/>
    </xf>
    <xf numFmtId="164" fontId="9" fillId="0" borderId="1" xfId="0" applyNumberFormat="1" applyFont="1" applyBorder="1" applyAlignment="1">
      <alignment horizontal="center" vertical="center" wrapText="1"/>
    </xf>
    <xf numFmtId="164" fontId="2" fillId="0" borderId="7" xfId="0" applyNumberFormat="1" applyFont="1" applyBorder="1" applyAlignment="1">
      <alignment horizontal="center"/>
    </xf>
    <xf numFmtId="164" fontId="2" fillId="3" borderId="4" xfId="0" applyNumberFormat="1" applyFont="1" applyFill="1" applyBorder="1" applyAlignment="1">
      <alignment horizontal="center" vertical="center"/>
    </xf>
    <xf numFmtId="0" fontId="7" fillId="3" borderId="1" xfId="0" applyFont="1" applyFill="1" applyBorder="1" applyAlignment="1">
      <alignment vertical="center" wrapText="1"/>
    </xf>
    <xf numFmtId="0" fontId="2" fillId="3" borderId="6" xfId="0" applyFont="1" applyFill="1" applyBorder="1" applyAlignment="1" applyProtection="1">
      <alignment horizontal="center" vertical="top" wrapText="1"/>
      <protection locked="0"/>
    </xf>
    <xf numFmtId="164" fontId="2" fillId="3" borderId="3" xfId="0" applyNumberFormat="1" applyFont="1" applyFill="1" applyBorder="1" applyAlignment="1">
      <alignment horizontal="center"/>
    </xf>
    <xf numFmtId="164" fontId="5" fillId="3" borderId="1" xfId="0" applyNumberFormat="1" applyFont="1" applyFill="1" applyBorder="1" applyAlignment="1">
      <alignment horizontal="center" vertical="center" wrapText="1"/>
    </xf>
    <xf numFmtId="164" fontId="2" fillId="3" borderId="1" xfId="0" applyNumberFormat="1" applyFont="1" applyFill="1" applyBorder="1" applyAlignment="1">
      <alignment horizontal="center"/>
    </xf>
    <xf numFmtId="0" fontId="7" fillId="3" borderId="1" xfId="0" applyFont="1" applyFill="1" applyBorder="1"/>
    <xf numFmtId="0" fontId="2" fillId="3" borderId="1" xfId="0" applyFont="1" applyFill="1" applyBorder="1" applyAlignment="1" applyProtection="1">
      <alignment horizontal="center" vertical="top" wrapText="1"/>
      <protection locked="0"/>
    </xf>
    <xf numFmtId="0" fontId="7" fillId="3" borderId="0" xfId="0" applyFont="1" applyFill="1"/>
    <xf numFmtId="164" fontId="5" fillId="3" borderId="8" xfId="0" applyNumberFormat="1" applyFont="1" applyFill="1" applyBorder="1" applyAlignment="1">
      <alignment horizontal="center" vertical="center" wrapText="1"/>
    </xf>
    <xf numFmtId="164" fontId="2" fillId="3" borderId="8" xfId="0" applyNumberFormat="1" applyFont="1" applyFill="1" applyBorder="1" applyAlignment="1">
      <alignment horizontal="center" vertical="center"/>
    </xf>
    <xf numFmtId="0" fontId="7" fillId="3" borderId="8" xfId="0" applyFont="1" applyFill="1" applyBorder="1"/>
    <xf numFmtId="164" fontId="7" fillId="3" borderId="4" xfId="0" applyNumberFormat="1" applyFont="1" applyFill="1" applyBorder="1" applyAlignment="1">
      <alignment horizontal="center" vertical="center" wrapText="1"/>
    </xf>
    <xf numFmtId="164" fontId="2" fillId="3" borderId="4" xfId="0" applyNumberFormat="1" applyFont="1" applyFill="1" applyBorder="1" applyAlignment="1">
      <alignment horizontal="center" vertical="center" wrapText="1"/>
    </xf>
    <xf numFmtId="164" fontId="2" fillId="3" borderId="4" xfId="0" applyNumberFormat="1" applyFont="1" applyFill="1" applyBorder="1" applyAlignment="1">
      <alignment vertical="center" wrapText="1"/>
    </xf>
    <xf numFmtId="164" fontId="2" fillId="3" borderId="0" xfId="0" applyNumberFormat="1" applyFont="1" applyFill="1" applyAlignment="1">
      <alignment horizontal="right" vertical="center" wrapText="1"/>
    </xf>
    <xf numFmtId="164" fontId="2" fillId="3" borderId="4" xfId="0" applyNumberFormat="1" applyFont="1" applyFill="1" applyBorder="1" applyAlignment="1">
      <alignment horizontal="right" vertical="center" wrapText="1"/>
    </xf>
    <xf numFmtId="0" fontId="11" fillId="0" borderId="0" xfId="0" applyFont="1"/>
    <xf numFmtId="164" fontId="2" fillId="0" borderId="1" xfId="0" applyNumberFormat="1" applyFont="1" applyBorder="1" applyAlignment="1">
      <alignment horizontal="center"/>
    </xf>
    <xf numFmtId="164" fontId="2" fillId="0" borderId="3" xfId="0" applyNumberFormat="1" applyFont="1" applyBorder="1" applyAlignment="1">
      <alignment horizontal="center"/>
    </xf>
    <xf numFmtId="0" fontId="15" fillId="3" borderId="1" xfId="0" applyFont="1" applyFill="1" applyBorder="1" applyAlignment="1">
      <alignment vertical="top" wrapText="1"/>
    </xf>
    <xf numFmtId="0" fontId="11" fillId="0" borderId="1" xfId="0" applyFont="1" applyBorder="1" applyProtection="1">
      <protection locked="0"/>
    </xf>
    <xf numFmtId="0" fontId="11" fillId="0" borderId="1" xfId="0" applyFont="1" applyBorder="1" applyAlignment="1" applyProtection="1">
      <alignment vertical="top" wrapText="1"/>
      <protection locked="0"/>
    </xf>
    <xf numFmtId="0" fontId="11" fillId="0" borderId="6" xfId="0" applyFont="1" applyBorder="1" applyProtection="1">
      <protection locked="0"/>
    </xf>
    <xf numFmtId="0" fontId="15" fillId="0" borderId="3" xfId="0" applyFont="1" applyBorder="1" applyAlignment="1">
      <alignment horizontal="center"/>
    </xf>
    <xf numFmtId="0" fontId="15" fillId="3" borderId="3" xfId="0" applyFont="1" applyFill="1" applyBorder="1" applyAlignment="1">
      <alignment horizontal="center"/>
    </xf>
    <xf numFmtId="0" fontId="15" fillId="3" borderId="6" xfId="0" applyFont="1" applyFill="1" applyBorder="1" applyAlignment="1">
      <alignment horizontal="center"/>
    </xf>
    <xf numFmtId="0" fontId="15" fillId="3" borderId="1" xfId="0" applyFont="1" applyFill="1" applyBorder="1" applyAlignment="1">
      <alignment horizontal="center"/>
    </xf>
    <xf numFmtId="0" fontId="15" fillId="3" borderId="1" xfId="0" applyFont="1" applyFill="1" applyBorder="1" applyAlignment="1">
      <alignment horizontal="center" wrapText="1"/>
    </xf>
    <xf numFmtId="0" fontId="2" fillId="0" borderId="3" xfId="0" applyFont="1" applyBorder="1" applyAlignment="1">
      <alignment horizontal="right"/>
    </xf>
    <xf numFmtId="164" fontId="2" fillId="3" borderId="10" xfId="0" applyNumberFormat="1" applyFont="1" applyFill="1" applyBorder="1" applyAlignment="1">
      <alignment horizontal="center" vertical="center" wrapText="1"/>
    </xf>
    <xf numFmtId="0" fontId="7" fillId="3" borderId="3" xfId="0" applyFont="1" applyFill="1" applyBorder="1" applyAlignment="1">
      <alignment horizontal="center"/>
    </xf>
    <xf numFmtId="0" fontId="2" fillId="0" borderId="4" xfId="0" applyFont="1" applyBorder="1" applyAlignment="1">
      <alignment horizontal="right"/>
    </xf>
    <xf numFmtId="0" fontId="2" fillId="2" borderId="3" xfId="0" applyFont="1" applyFill="1" applyBorder="1" applyAlignment="1">
      <alignment horizontal="right"/>
    </xf>
    <xf numFmtId="0" fontId="7" fillId="3" borderId="1" xfId="0" applyFont="1" applyFill="1" applyBorder="1" applyAlignment="1">
      <alignment horizontal="center"/>
    </xf>
    <xf numFmtId="0" fontId="2" fillId="0" borderId="5" xfId="0" applyFont="1" applyBorder="1" applyAlignment="1">
      <alignment horizontal="right"/>
    </xf>
    <xf numFmtId="0" fontId="7" fillId="0" borderId="1" xfId="0" applyFont="1" applyBorder="1" applyAlignment="1">
      <alignment horizontal="center"/>
    </xf>
    <xf numFmtId="0" fontId="2" fillId="0" borderId="7" xfId="0" applyFont="1" applyBorder="1"/>
    <xf numFmtId="0" fontId="15" fillId="3" borderId="1" xfId="0" applyFont="1" applyFill="1" applyBorder="1"/>
    <xf numFmtId="0" fontId="11" fillId="0" borderId="5" xfId="0" applyFont="1" applyBorder="1"/>
    <xf numFmtId="0" fontId="2" fillId="0" borderId="6" xfId="0" applyFont="1" applyBorder="1" applyAlignment="1">
      <alignment horizontal="center" vertical="top" wrapText="1"/>
    </xf>
    <xf numFmtId="0" fontId="11" fillId="0" borderId="1" xfId="0" applyFont="1" applyBorder="1"/>
    <xf numFmtId="0" fontId="11" fillId="0" borderId="2" xfId="0" applyFont="1" applyBorder="1"/>
    <xf numFmtId="0" fontId="7" fillId="0" borderId="6" xfId="0" applyFont="1" applyBorder="1" applyAlignment="1">
      <alignment horizontal="right"/>
    </xf>
    <xf numFmtId="0" fontId="2" fillId="0" borderId="8" xfId="0" applyFont="1" applyBorder="1" applyAlignment="1">
      <alignment horizontal="center"/>
    </xf>
    <xf numFmtId="164" fontId="2" fillId="0" borderId="2" xfId="0" applyNumberFormat="1" applyFont="1" applyBorder="1" applyAlignment="1">
      <alignment horizontal="center"/>
    </xf>
    <xf numFmtId="0" fontId="15" fillId="5" borderId="1" xfId="0" applyFont="1" applyFill="1" applyBorder="1" applyAlignment="1">
      <alignment vertical="top" wrapText="1"/>
    </xf>
    <xf numFmtId="0" fontId="11" fillId="4" borderId="1" xfId="0" applyFont="1" applyFill="1" applyBorder="1"/>
    <xf numFmtId="0" fontId="11" fillId="4" borderId="1" xfId="0" applyFont="1" applyFill="1" applyBorder="1" applyAlignment="1">
      <alignment horizontal="center"/>
    </xf>
    <xf numFmtId="4" fontId="2" fillId="0" borderId="1" xfId="0" applyNumberFormat="1" applyFont="1" applyBorder="1" applyAlignment="1">
      <alignment horizontal="left" vertical="center" wrapText="1"/>
    </xf>
    <xf numFmtId="0" fontId="2" fillId="4" borderId="1" xfId="0" applyFont="1" applyFill="1" applyBorder="1" applyAlignment="1">
      <alignment horizontal="left"/>
    </xf>
    <xf numFmtId="164" fontId="2" fillId="4" borderId="6" xfId="0" applyNumberFormat="1" applyFont="1" applyFill="1" applyBorder="1" applyAlignment="1">
      <alignment horizontal="center"/>
    </xf>
    <xf numFmtId="0" fontId="2" fillId="4" borderId="1" xfId="0" applyFont="1" applyFill="1" applyBorder="1" applyAlignment="1">
      <alignment horizontal="center"/>
    </xf>
    <xf numFmtId="0" fontId="2" fillId="4" borderId="1" xfId="0" applyFont="1" applyFill="1" applyBorder="1"/>
    <xf numFmtId="164" fontId="2" fillId="4" borderId="1" xfId="0" applyNumberFormat="1" applyFont="1" applyFill="1" applyBorder="1" applyAlignment="1">
      <alignment horizontal="center" wrapText="1"/>
    </xf>
    <xf numFmtId="164" fontId="2" fillId="4" borderId="1" xfId="0" applyNumberFormat="1" applyFont="1" applyFill="1" applyBorder="1" applyAlignment="1">
      <alignment horizontal="center" vertical="center"/>
    </xf>
    <xf numFmtId="0" fontId="15" fillId="6" borderId="1" xfId="0" applyFont="1" applyFill="1" applyBorder="1" applyAlignment="1">
      <alignment vertical="top" wrapText="1"/>
    </xf>
    <xf numFmtId="0" fontId="1" fillId="0" borderId="0" xfId="0" applyFont="1"/>
    <xf numFmtId="0" fontId="2" fillId="0" borderId="1" xfId="0" applyFont="1" applyBorder="1" applyAlignment="1">
      <alignment horizontal="center"/>
    </xf>
    <xf numFmtId="164" fontId="2" fillId="0" borderId="3" xfId="0" applyNumberFormat="1" applyFont="1" applyBorder="1" applyAlignment="1">
      <alignment horizontal="center" vertical="center"/>
    </xf>
    <xf numFmtId="164" fontId="2" fillId="4" borderId="6" xfId="0" applyNumberFormat="1" applyFont="1" applyFill="1" applyBorder="1" applyAlignment="1">
      <alignment horizontal="center" vertical="center" wrapText="1"/>
    </xf>
    <xf numFmtId="0" fontId="2" fillId="0" borderId="8" xfId="0" applyFont="1" applyBorder="1"/>
    <xf numFmtId="0" fontId="2" fillId="0" borderId="11" xfId="0" applyFont="1" applyBorder="1" applyAlignment="1">
      <alignment vertical="top" wrapText="1"/>
    </xf>
    <xf numFmtId="0" fontId="9" fillId="0" borderId="1" xfId="0" applyFont="1" applyBorder="1" applyAlignment="1">
      <alignment vertical="center" wrapText="1"/>
    </xf>
    <xf numFmtId="164" fontId="2" fillId="0" borderId="2" xfId="0" applyNumberFormat="1" applyFont="1" applyBorder="1" applyAlignment="1">
      <alignment horizontal="center" vertical="center" wrapText="1"/>
    </xf>
    <xf numFmtId="0" fontId="9" fillId="0" borderId="8" xfId="0" applyFont="1" applyBorder="1" applyAlignment="1">
      <alignment vertical="center" wrapText="1"/>
    </xf>
    <xf numFmtId="0" fontId="2" fillId="0" borderId="12" xfId="0" applyFont="1" applyBorder="1" applyAlignment="1">
      <alignment vertical="center" wrapText="1"/>
    </xf>
    <xf numFmtId="164" fontId="2" fillId="0" borderId="12" xfId="0" applyNumberFormat="1" applyFont="1" applyBorder="1" applyAlignment="1">
      <alignment horizontal="center" vertical="center" wrapText="1"/>
    </xf>
    <xf numFmtId="0" fontId="2" fillId="0" borderId="9" xfId="0" applyFont="1" applyBorder="1" applyAlignment="1">
      <alignment vertical="center" wrapText="1"/>
    </xf>
    <xf numFmtId="0" fontId="11" fillId="0" borderId="1" xfId="0" applyFont="1" applyBorder="1" applyAlignment="1">
      <alignment horizontal="center" vertical="center" wrapText="1"/>
    </xf>
    <xf numFmtId="0" fontId="2" fillId="0" borderId="8" xfId="0" applyFont="1" applyBorder="1" applyAlignment="1">
      <alignment vertical="top" wrapText="1"/>
    </xf>
    <xf numFmtId="0" fontId="2" fillId="0" borderId="2" xfId="0" applyFont="1" applyBorder="1" applyAlignment="1">
      <alignment vertical="top" wrapText="1"/>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0" fontId="15" fillId="0" borderId="8" xfId="0" applyFont="1" applyBorder="1" applyAlignment="1">
      <alignment horizontal="center" vertical="center"/>
    </xf>
    <xf numFmtId="0" fontId="15" fillId="0" borderId="2" xfId="0" applyFont="1" applyBorder="1" applyAlignment="1">
      <alignment horizontal="center" vertical="center"/>
    </xf>
    <xf numFmtId="0" fontId="15" fillId="0" borderId="12" xfId="0" applyFont="1" applyBorder="1" applyAlignment="1">
      <alignment horizontal="center" vertical="center" wrapText="1"/>
    </xf>
    <xf numFmtId="0" fontId="15" fillId="0" borderId="12" xfId="0" applyFont="1" applyBorder="1" applyAlignment="1">
      <alignment horizontal="center" vertical="center"/>
    </xf>
    <xf numFmtId="0" fontId="15" fillId="0" borderId="2" xfId="0" applyFont="1" applyBorder="1" applyAlignment="1">
      <alignment horizontal="center" vertical="center" wrapText="1"/>
    </xf>
    <xf numFmtId="0" fontId="15" fillId="4" borderId="1" xfId="0" applyFont="1" applyFill="1" applyBorder="1" applyAlignment="1">
      <alignment horizontal="center" vertical="center"/>
    </xf>
    <xf numFmtId="0" fontId="7" fillId="4"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6" xfId="0" applyFont="1" applyFill="1" applyBorder="1" applyAlignment="1">
      <alignment horizontal="center" vertical="center" wrapText="1"/>
    </xf>
    <xf numFmtId="0" fontId="7" fillId="0" borderId="1" xfId="0" applyFont="1" applyBorder="1" applyAlignment="1">
      <alignment horizontal="center" vertical="center" wrapText="1"/>
    </xf>
    <xf numFmtId="0" fontId="15" fillId="0" borderId="0" xfId="0" applyFont="1" applyAlignment="1">
      <alignment horizontal="center" vertical="center"/>
    </xf>
    <xf numFmtId="0" fontId="7" fillId="4" borderId="1" xfId="0" applyFont="1" applyFill="1" applyBorder="1" applyAlignment="1">
      <alignment horizontal="center" vertical="center"/>
    </xf>
    <xf numFmtId="0" fontId="15" fillId="3" borderId="1" xfId="0" applyFont="1" applyFill="1" applyBorder="1" applyAlignment="1">
      <alignment horizontal="center" vertical="center" wrapText="1"/>
    </xf>
    <xf numFmtId="0" fontId="7" fillId="0" borderId="1" xfId="0" applyFont="1" applyBorder="1" applyAlignment="1" applyProtection="1">
      <alignment horizontal="center" vertical="center"/>
      <protection locked="0"/>
    </xf>
    <xf numFmtId="164" fontId="7" fillId="0" borderId="1" xfId="0" applyNumberFormat="1" applyFont="1" applyBorder="1" applyAlignment="1" applyProtection="1">
      <alignment horizontal="center" vertical="center"/>
      <protection locked="0"/>
    </xf>
    <xf numFmtId="164" fontId="7" fillId="4" borderId="1" xfId="0" applyNumberFormat="1" applyFont="1" applyFill="1" applyBorder="1" applyAlignment="1" applyProtection="1">
      <alignment horizontal="center" vertical="center" wrapText="1"/>
      <protection locked="0"/>
    </xf>
    <xf numFmtId="0" fontId="7" fillId="4" borderId="1" xfId="0" applyFont="1" applyFill="1" applyBorder="1" applyAlignment="1" applyProtection="1">
      <alignment horizontal="center" vertical="center"/>
      <protection locked="0"/>
    </xf>
    <xf numFmtId="0" fontId="15" fillId="0" borderId="11" xfId="0" applyFont="1" applyBorder="1" applyAlignment="1" applyProtection="1">
      <alignment horizontal="center" vertical="center"/>
      <protection locked="0"/>
    </xf>
    <xf numFmtId="0" fontId="7" fillId="2" borderId="6" xfId="0" applyFont="1" applyFill="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164" fontId="0" fillId="0" borderId="0" xfId="0" applyNumberFormat="1"/>
    <xf numFmtId="0" fontId="7" fillId="0" borderId="6" xfId="0" applyFont="1" applyBorder="1" applyAlignment="1">
      <alignment horizontal="right"/>
    </xf>
    <xf numFmtId="0" fontId="7" fillId="0" borderId="7" xfId="0" applyFont="1" applyBorder="1" applyAlignment="1">
      <alignment horizontal="right"/>
    </xf>
    <xf numFmtId="0" fontId="7" fillId="0" borderId="3" xfId="0" applyFont="1" applyBorder="1" applyAlignment="1">
      <alignment horizontal="right"/>
    </xf>
    <xf numFmtId="164" fontId="7" fillId="0" borderId="6" xfId="0" applyNumberFormat="1" applyFont="1" applyBorder="1" applyAlignment="1">
      <alignment horizontal="center"/>
    </xf>
    <xf numFmtId="164" fontId="7" fillId="0" borderId="3" xfId="0" applyNumberFormat="1" applyFont="1" applyBorder="1" applyAlignment="1">
      <alignment horizontal="center"/>
    </xf>
    <xf numFmtId="164" fontId="7" fillId="0" borderId="6" xfId="0" applyNumberFormat="1" applyFont="1" applyBorder="1" applyAlignment="1">
      <alignment horizontal="center" vertical="center"/>
    </xf>
    <xf numFmtId="164" fontId="7" fillId="0" borderId="3" xfId="0" applyNumberFormat="1" applyFont="1" applyBorder="1" applyAlignment="1">
      <alignment horizontal="center" vertical="center"/>
    </xf>
    <xf numFmtId="164" fontId="2" fillId="0" borderId="6" xfId="0" applyNumberFormat="1" applyFont="1" applyBorder="1" applyAlignment="1">
      <alignment horizontal="center"/>
    </xf>
    <xf numFmtId="164" fontId="2" fillId="0" borderId="3" xfId="0" applyNumberFormat="1" applyFont="1" applyBorder="1" applyAlignment="1">
      <alignment horizontal="center"/>
    </xf>
    <xf numFmtId="164" fontId="2" fillId="0" borderId="6" xfId="0" applyNumberFormat="1" applyFont="1" applyBorder="1" applyAlignment="1">
      <alignment horizontal="center" vertical="center"/>
    </xf>
    <xf numFmtId="164" fontId="2" fillId="0" borderId="3" xfId="0" applyNumberFormat="1" applyFont="1" applyBorder="1" applyAlignment="1">
      <alignment horizontal="center" vertical="center"/>
    </xf>
    <xf numFmtId="0" fontId="7" fillId="0" borderId="9" xfId="0" applyFont="1" applyBorder="1" applyAlignment="1">
      <alignment horizontal="right" vertical="center"/>
    </xf>
    <xf numFmtId="0" fontId="7" fillId="0" borderId="13" xfId="0" applyFont="1" applyBorder="1" applyAlignment="1">
      <alignment horizontal="right" vertical="center"/>
    </xf>
    <xf numFmtId="0" fontId="7" fillId="0" borderId="4" xfId="0" applyFont="1" applyBorder="1" applyAlignment="1">
      <alignment horizontal="right" vertical="center"/>
    </xf>
    <xf numFmtId="0" fontId="7" fillId="0" borderId="11" xfId="0" applyFont="1" applyBorder="1" applyAlignment="1">
      <alignment horizontal="right" vertical="center"/>
    </xf>
    <xf numFmtId="0" fontId="7" fillId="0" borderId="14" xfId="0" applyFont="1" applyBorder="1" applyAlignment="1">
      <alignment horizontal="right" vertical="center"/>
    </xf>
    <xf numFmtId="0" fontId="7" fillId="0" borderId="5" xfId="0" applyFont="1" applyBorder="1" applyAlignment="1">
      <alignment horizontal="right" vertical="center"/>
    </xf>
    <xf numFmtId="164" fontId="7" fillId="0" borderId="9" xfId="0" applyNumberFormat="1" applyFont="1" applyBorder="1" applyAlignment="1" applyProtection="1">
      <alignment horizontal="center"/>
      <protection locked="0"/>
    </xf>
    <xf numFmtId="164" fontId="7" fillId="0" borderId="4" xfId="0" applyNumberFormat="1" applyFont="1" applyBorder="1" applyAlignment="1" applyProtection="1">
      <alignment horizontal="center"/>
      <protection locked="0"/>
    </xf>
    <xf numFmtId="164" fontId="7" fillId="0" borderId="11" xfId="0" applyNumberFormat="1" applyFont="1" applyBorder="1" applyAlignment="1" applyProtection="1">
      <alignment horizontal="center"/>
      <protection locked="0"/>
    </xf>
    <xf numFmtId="164" fontId="7" fillId="0" borderId="5" xfId="0" applyNumberFormat="1" applyFont="1" applyBorder="1" applyAlignment="1" applyProtection="1">
      <alignment horizontal="center"/>
      <protection locked="0"/>
    </xf>
    <xf numFmtId="0" fontId="15" fillId="6" borderId="9" xfId="0" applyFont="1" applyFill="1" applyBorder="1" applyAlignment="1">
      <alignment horizontal="center"/>
    </xf>
    <xf numFmtId="0" fontId="15" fillId="6" borderId="4" xfId="0" applyFont="1" applyFill="1" applyBorder="1" applyAlignment="1">
      <alignment horizontal="center"/>
    </xf>
    <xf numFmtId="0" fontId="15" fillId="6" borderId="11" xfId="0" applyFont="1" applyFill="1" applyBorder="1" applyAlignment="1">
      <alignment horizontal="center"/>
    </xf>
    <xf numFmtId="0" fontId="15" fillId="6" borderId="5" xfId="0" applyFont="1" applyFill="1" applyBorder="1" applyAlignment="1">
      <alignment horizontal="center"/>
    </xf>
    <xf numFmtId="0" fontId="15" fillId="5" borderId="6" xfId="0" applyFont="1" applyFill="1" applyBorder="1"/>
    <xf numFmtId="0" fontId="15" fillId="5" borderId="7" xfId="0" applyFont="1" applyFill="1" applyBorder="1"/>
    <xf numFmtId="0" fontId="15" fillId="5" borderId="3" xfId="0" applyFont="1" applyFill="1" applyBorder="1"/>
    <xf numFmtId="0" fontId="15" fillId="4" borderId="8" xfId="0" applyFont="1" applyFill="1" applyBorder="1" applyAlignment="1">
      <alignment vertical="center" textRotation="255" wrapText="1"/>
    </xf>
    <xf numFmtId="0" fontId="15" fillId="4" borderId="12" xfId="0" applyFont="1" applyFill="1" applyBorder="1" applyAlignment="1">
      <alignment vertical="center" textRotation="255" wrapText="1"/>
    </xf>
    <xf numFmtId="0" fontId="15" fillId="4" borderId="2" xfId="0" applyFont="1" applyFill="1" applyBorder="1" applyAlignment="1">
      <alignment vertical="center" textRotation="255" wrapText="1"/>
    </xf>
    <xf numFmtId="0" fontId="15" fillId="6" borderId="6" xfId="0" applyFont="1" applyFill="1" applyBorder="1"/>
    <xf numFmtId="0" fontId="15" fillId="6" borderId="7" xfId="0" applyFont="1" applyFill="1" applyBorder="1"/>
    <xf numFmtId="0" fontId="15" fillId="6" borderId="3" xfId="0" applyFont="1" applyFill="1" applyBorder="1"/>
    <xf numFmtId="0" fontId="15" fillId="0" borderId="8" xfId="0" applyFont="1" applyBorder="1" applyAlignment="1">
      <alignment horizontal="center" vertical="center" textRotation="255" wrapText="1"/>
    </xf>
    <xf numFmtId="0" fontId="15" fillId="0" borderId="12" xfId="0" applyFont="1" applyBorder="1" applyAlignment="1">
      <alignment horizontal="center" vertical="center" textRotation="255" wrapText="1"/>
    </xf>
    <xf numFmtId="0" fontId="15" fillId="0" borderId="2" xfId="0" applyFont="1" applyBorder="1" applyAlignment="1">
      <alignment horizontal="center" vertical="center" textRotation="255" wrapText="1"/>
    </xf>
    <xf numFmtId="0" fontId="7" fillId="0" borderId="6" xfId="0" applyFont="1" applyBorder="1" applyAlignment="1">
      <alignment horizontal="center" vertical="center"/>
    </xf>
    <xf numFmtId="0" fontId="7" fillId="0" borderId="3" xfId="0" applyFont="1" applyBorder="1" applyAlignment="1">
      <alignment horizontal="center" vertical="center"/>
    </xf>
    <xf numFmtId="0" fontId="8" fillId="0" borderId="1" xfId="0" applyFont="1" applyBorder="1"/>
    <xf numFmtId="0" fontId="8" fillId="0" borderId="1" xfId="0" applyFont="1" applyBorder="1" applyAlignment="1">
      <alignment wrapText="1"/>
    </xf>
    <xf numFmtId="0" fontId="11" fillId="0" borderId="12" xfId="0" applyFont="1" applyBorder="1"/>
    <xf numFmtId="0" fontId="11" fillId="0" borderId="2" xfId="0" applyFont="1" applyBorder="1"/>
    <xf numFmtId="0" fontId="15" fillId="3" borderId="6" xfId="0" applyFont="1" applyFill="1" applyBorder="1" applyAlignment="1">
      <alignment horizontal="left"/>
    </xf>
    <xf numFmtId="0" fontId="11" fillId="3" borderId="7" xfId="0" applyFont="1" applyFill="1" applyBorder="1" applyAlignment="1">
      <alignment horizontal="left"/>
    </xf>
    <xf numFmtId="0" fontId="11" fillId="3" borderId="3" xfId="0" applyFont="1" applyFill="1" applyBorder="1" applyAlignment="1">
      <alignment horizontal="left"/>
    </xf>
    <xf numFmtId="0" fontId="15" fillId="0" borderId="6" xfId="0" applyFont="1" applyBorder="1" applyAlignment="1" applyProtection="1">
      <alignment horizontal="left" vertical="top" wrapText="1"/>
      <protection locked="0"/>
    </xf>
    <xf numFmtId="0" fontId="11" fillId="0" borderId="7" xfId="0" applyFont="1" applyBorder="1" applyAlignment="1" applyProtection="1">
      <alignment horizontal="left" vertical="top" wrapText="1"/>
      <protection locked="0"/>
    </xf>
    <xf numFmtId="0" fontId="11" fillId="0" borderId="3" xfId="0" applyFont="1" applyBorder="1" applyAlignment="1" applyProtection="1">
      <alignment horizontal="left" vertical="top" wrapText="1"/>
      <protection locked="0"/>
    </xf>
    <xf numFmtId="0" fontId="15" fillId="3" borderId="1" xfId="0" applyFont="1" applyFill="1" applyBorder="1"/>
    <xf numFmtId="0" fontId="11" fillId="0" borderId="1" xfId="0" applyFont="1" applyBorder="1"/>
    <xf numFmtId="0" fontId="15" fillId="0" borderId="9" xfId="0" applyFont="1" applyBorder="1" applyAlignment="1">
      <alignment horizontal="center" vertical="center"/>
    </xf>
    <xf numFmtId="0" fontId="11" fillId="0" borderId="4" xfId="0" applyFont="1" applyBorder="1" applyAlignment="1">
      <alignment horizontal="center" vertical="center"/>
    </xf>
    <xf numFmtId="0" fontId="11" fillId="0" borderId="11" xfId="0" applyFont="1" applyBorder="1" applyAlignment="1">
      <alignment horizontal="center" vertical="center"/>
    </xf>
    <xf numFmtId="0" fontId="11" fillId="0" borderId="5" xfId="0" applyFont="1" applyBorder="1" applyAlignment="1">
      <alignment horizontal="center" vertical="center"/>
    </xf>
    <xf numFmtId="0" fontId="11" fillId="0" borderId="9" xfId="0" applyFont="1" applyBorder="1" applyProtection="1">
      <protection locked="0"/>
    </xf>
    <xf numFmtId="0" fontId="11" fillId="0" borderId="13" xfId="0" applyFont="1" applyBorder="1" applyProtection="1">
      <protection locked="0"/>
    </xf>
    <xf numFmtId="0" fontId="11" fillId="0" borderId="11" xfId="0" applyFont="1" applyBorder="1" applyProtection="1">
      <protection locked="0"/>
    </xf>
    <xf numFmtId="0" fontId="11" fillId="0" borderId="14" xfId="0" applyFont="1" applyBorder="1" applyProtection="1">
      <protection locked="0"/>
    </xf>
    <xf numFmtId="0" fontId="15" fillId="3" borderId="6" xfId="0" applyFont="1" applyFill="1" applyBorder="1"/>
    <xf numFmtId="0" fontId="15" fillId="3" borderId="7" xfId="0" applyFont="1" applyFill="1" applyBorder="1"/>
    <xf numFmtId="0" fontId="15" fillId="3" borderId="3" xfId="0" applyFont="1" applyFill="1" applyBorder="1"/>
    <xf numFmtId="0" fontId="15" fillId="0" borderId="8" xfId="0" applyFont="1" applyBorder="1" applyAlignment="1">
      <alignment horizontal="center" vertical="center"/>
    </xf>
    <xf numFmtId="0" fontId="15" fillId="0" borderId="2" xfId="0" applyFont="1" applyBorder="1" applyAlignment="1">
      <alignment horizontal="center" vertical="center"/>
    </xf>
    <xf numFmtId="0" fontId="11" fillId="0" borderId="1" xfId="0" applyFont="1" applyBorder="1" applyProtection="1">
      <protection locked="0"/>
    </xf>
    <xf numFmtId="0" fontId="11" fillId="3" borderId="1" xfId="0" applyFont="1" applyFill="1" applyBorder="1"/>
    <xf numFmtId="0" fontId="12" fillId="0" borderId="8" xfId="0" applyFont="1" applyBorder="1" applyAlignment="1">
      <alignment vertical="center" textRotation="255"/>
    </xf>
    <xf numFmtId="0" fontId="12" fillId="0" borderId="12" xfId="0" applyFont="1" applyBorder="1" applyAlignment="1">
      <alignment vertical="center" textRotation="255"/>
    </xf>
    <xf numFmtId="0" fontId="7" fillId="0" borderId="11" xfId="0" applyFont="1" applyBorder="1" applyAlignment="1">
      <alignment horizontal="right" vertical="center" wrapText="1"/>
    </xf>
    <xf numFmtId="0" fontId="15" fillId="0" borderId="5" xfId="0" applyFont="1" applyBorder="1" applyAlignment="1">
      <alignment horizontal="right" vertical="center" wrapText="1"/>
    </xf>
    <xf numFmtId="0" fontId="11" fillId="0" borderId="8" xfId="0" applyFont="1" applyBorder="1" applyAlignment="1" applyProtection="1">
      <alignment vertical="top" wrapText="1"/>
      <protection locked="0"/>
    </xf>
    <xf numFmtId="0" fontId="11" fillId="0" borderId="12" xfId="0" applyFont="1" applyBorder="1" applyAlignment="1" applyProtection="1">
      <alignment vertical="top" wrapText="1"/>
      <protection locked="0"/>
    </xf>
    <xf numFmtId="0" fontId="11" fillId="0" borderId="12" xfId="0" applyFont="1" applyBorder="1" applyAlignment="1">
      <alignment vertical="top" wrapText="1"/>
    </xf>
    <xf numFmtId="0" fontId="11" fillId="0" borderId="2" xfId="0" applyFont="1" applyBorder="1" applyAlignment="1">
      <alignment vertical="top" wrapText="1"/>
    </xf>
    <xf numFmtId="0" fontId="15" fillId="0" borderId="6" xfId="0" applyFont="1" applyBorder="1" applyAlignment="1">
      <alignment horizontal="center" vertical="center" wrapText="1"/>
    </xf>
    <xf numFmtId="0" fontId="11" fillId="0" borderId="3" xfId="0" applyFont="1" applyBorder="1" applyAlignment="1">
      <alignment horizontal="center" vertical="center"/>
    </xf>
    <xf numFmtId="0" fontId="11" fillId="0" borderId="6" xfId="0" applyFont="1" applyBorder="1" applyProtection="1">
      <protection locked="0"/>
    </xf>
    <xf numFmtId="0" fontId="11" fillId="0" borderId="7" xfId="0" applyFont="1" applyBorder="1" applyProtection="1">
      <protection locked="0"/>
    </xf>
    <xf numFmtId="0" fontId="11" fillId="0" borderId="3" xfId="0" applyFont="1" applyBorder="1" applyProtection="1">
      <protection locked="0"/>
    </xf>
    <xf numFmtId="0" fontId="15" fillId="0" borderId="6" xfId="0" applyFont="1" applyBorder="1" applyAlignment="1">
      <alignment horizontal="center" vertical="center"/>
    </xf>
    <xf numFmtId="0" fontId="15" fillId="0" borderId="3" xfId="0" applyFont="1" applyBorder="1" applyAlignment="1">
      <alignment horizontal="center" vertical="center"/>
    </xf>
    <xf numFmtId="164" fontId="2" fillId="5" borderId="12" xfId="0" applyNumberFormat="1" applyFont="1" applyFill="1" applyBorder="1" applyAlignment="1">
      <alignment horizontal="center"/>
    </xf>
    <xf numFmtId="164" fontId="2" fillId="5" borderId="2" xfId="0" applyNumberFormat="1" applyFont="1" applyFill="1" applyBorder="1" applyAlignment="1">
      <alignment horizontal="center"/>
    </xf>
    <xf numFmtId="0" fontId="12" fillId="0" borderId="0" xfId="0" applyFont="1" applyAlignment="1">
      <alignment horizontal="center" wrapText="1"/>
    </xf>
    <xf numFmtId="0" fontId="17" fillId="0" borderId="6" xfId="0" applyFont="1" applyBorder="1" applyAlignment="1">
      <alignment horizontal="center" vertical="center"/>
    </xf>
    <xf numFmtId="0" fontId="11" fillId="0" borderId="7" xfId="0" applyFont="1" applyBorder="1" applyAlignment="1">
      <alignment horizontal="center" vertical="center"/>
    </xf>
    <xf numFmtId="0" fontId="16" fillId="0" borderId="6" xfId="0" applyFont="1" applyBorder="1" applyAlignment="1">
      <alignment horizontal="center" vertical="center"/>
    </xf>
    <xf numFmtId="1" fontId="16" fillId="0" borderId="6" xfId="0" applyNumberFormat="1" applyFont="1" applyBorder="1" applyAlignment="1">
      <alignment horizontal="center" vertical="center"/>
    </xf>
    <xf numFmtId="1" fontId="16" fillId="0" borderId="7" xfId="0" applyNumberFormat="1" applyFont="1" applyBorder="1" applyAlignment="1">
      <alignment horizontal="center" vertical="center"/>
    </xf>
    <xf numFmtId="1" fontId="16" fillId="0" borderId="3" xfId="0" applyNumberFormat="1" applyFont="1" applyBorder="1" applyAlignment="1">
      <alignment horizontal="center" vertical="center"/>
    </xf>
    <xf numFmtId="0" fontId="7" fillId="0" borderId="1" xfId="0" applyFont="1" applyBorder="1" applyAlignment="1">
      <alignment vertical="center" wrapText="1"/>
    </xf>
    <xf numFmtId="0" fontId="12" fillId="0" borderId="1" xfId="0" applyFont="1" applyBorder="1" applyAlignment="1">
      <alignment vertical="center" wrapText="1"/>
    </xf>
    <xf numFmtId="0" fontId="11" fillId="0" borderId="8" xfId="0" applyFont="1" applyBorder="1" applyAlignment="1">
      <alignment vertical="top" wrapText="1"/>
    </xf>
    <xf numFmtId="0" fontId="15" fillId="3" borderId="1" xfId="0" applyFont="1" applyFill="1" applyBorder="1" applyAlignment="1">
      <alignment horizontal="left" wrapText="1"/>
    </xf>
    <xf numFmtId="0" fontId="12" fillId="3" borderId="1" xfId="0" applyFont="1" applyFill="1" applyBorder="1" applyAlignment="1">
      <alignment horizontal="left" wrapText="1"/>
    </xf>
    <xf numFmtId="0" fontId="15" fillId="0" borderId="1" xfId="0" applyFont="1" applyBorder="1" applyAlignment="1">
      <alignment horizontal="center" vertical="center"/>
    </xf>
    <xf numFmtId="0" fontId="12" fillId="0" borderId="8" xfId="0" applyFont="1" applyBorder="1" applyAlignment="1">
      <alignment horizontal="center" vertical="center" textRotation="255"/>
    </xf>
  </cellXfs>
  <cellStyles count="1">
    <cellStyle name="Normal" xfId="0" builtinId="0"/>
  </cellStyles>
  <dxfs count="1">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0</xdr:row>
      <xdr:rowOff>76200</xdr:rowOff>
    </xdr:from>
    <xdr:to>
      <xdr:col>2</xdr:col>
      <xdr:colOff>262890</xdr:colOff>
      <xdr:row>0</xdr:row>
      <xdr:rowOff>605790</xdr:rowOff>
    </xdr:to>
    <xdr:pic>
      <xdr:nvPicPr>
        <xdr:cNvPr id="1162" name="Picture 2">
          <a:extLst>
            <a:ext uri="{FF2B5EF4-FFF2-40B4-BE49-F238E27FC236}">
              <a16:creationId xmlns:a16="http://schemas.microsoft.com/office/drawing/2014/main" id="{00000000-0008-0000-0000-00008A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0" y="76200"/>
          <a:ext cx="8477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581025</xdr:colOff>
      <xdr:row>0</xdr:row>
      <xdr:rowOff>38100</xdr:rowOff>
    </xdr:from>
    <xdr:to>
      <xdr:col>8</xdr:col>
      <xdr:colOff>567690</xdr:colOff>
      <xdr:row>0</xdr:row>
      <xdr:rowOff>609600</xdr:rowOff>
    </xdr:to>
    <xdr:pic>
      <xdr:nvPicPr>
        <xdr:cNvPr id="1163" name="Picture 3">
          <a:extLst>
            <a:ext uri="{FF2B5EF4-FFF2-40B4-BE49-F238E27FC236}">
              <a16:creationId xmlns:a16="http://schemas.microsoft.com/office/drawing/2014/main" id="{00000000-0008-0000-0000-00008B04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05750" y="38100"/>
          <a:ext cx="9239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342900</xdr:colOff>
          <xdr:row>12</xdr:row>
          <xdr:rowOff>88900</xdr:rowOff>
        </xdr:from>
        <xdr:to>
          <xdr:col>5</xdr:col>
          <xdr:colOff>889000</xdr:colOff>
          <xdr:row>12</xdr:row>
          <xdr:rowOff>304800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Gray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704850</xdr:colOff>
          <xdr:row>12</xdr:row>
          <xdr:rowOff>88900</xdr:rowOff>
        </xdr:from>
        <xdr:to>
          <xdr:col>7</xdr:col>
          <xdr:colOff>450850</xdr:colOff>
          <xdr:row>12</xdr:row>
          <xdr:rowOff>317500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Tan </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266700</xdr:colOff>
          <xdr:row>12</xdr:row>
          <xdr:rowOff>50800</xdr:rowOff>
        </xdr:from>
        <xdr:to>
          <xdr:col>3</xdr:col>
          <xdr:colOff>717550</xdr:colOff>
          <xdr:row>12</xdr:row>
          <xdr:rowOff>266700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Gray</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12</xdr:row>
          <xdr:rowOff>57150</xdr:rowOff>
        </xdr:from>
        <xdr:to>
          <xdr:col>3</xdr:col>
          <xdr:colOff>1631950</xdr:colOff>
          <xdr:row>12</xdr:row>
          <xdr:rowOff>279400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Blue</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88"/>
  <sheetViews>
    <sheetView tabSelected="1" zoomScaleNormal="100" workbookViewId="0">
      <selection activeCell="D4" sqref="D4:I4"/>
    </sheetView>
  </sheetViews>
  <sheetFormatPr defaultColWidth="8.81640625" defaultRowHeight="12.5" x14ac:dyDescent="0.25"/>
  <cols>
    <col min="1" max="1" width="4.453125" customWidth="1"/>
    <col min="2" max="2" width="8.7265625" customWidth="1"/>
    <col min="3" max="3" width="12.1796875" customWidth="1"/>
    <col min="4" max="4" width="38" customWidth="1"/>
    <col min="5" max="5" width="20" customWidth="1"/>
    <col min="6" max="6" width="14.81640625" customWidth="1"/>
    <col min="7" max="7" width="11.7265625" customWidth="1"/>
    <col min="8" max="8" width="14.1796875" customWidth="1"/>
    <col min="9" max="9" width="14.453125" customWidth="1"/>
    <col min="11" max="11" width="13.81640625" customWidth="1"/>
  </cols>
  <sheetData>
    <row r="1" spans="1:9" ht="51" customHeight="1" x14ac:dyDescent="0.3">
      <c r="A1" s="207" t="s">
        <v>174</v>
      </c>
      <c r="B1" s="207"/>
      <c r="C1" s="207"/>
      <c r="D1" s="207"/>
      <c r="E1" s="207"/>
      <c r="F1" s="207"/>
      <c r="G1" s="207"/>
      <c r="H1" s="207"/>
      <c r="I1" s="207"/>
    </row>
    <row r="2" spans="1:9" ht="48.75" customHeight="1" x14ac:dyDescent="0.25">
      <c r="A2" s="214" t="s">
        <v>195</v>
      </c>
      <c r="B2" s="215"/>
      <c r="C2" s="215"/>
      <c r="D2" s="215"/>
      <c r="E2" s="215"/>
      <c r="F2" s="215"/>
      <c r="G2" s="215"/>
      <c r="H2" s="215"/>
      <c r="I2" s="215"/>
    </row>
    <row r="3" spans="1:9" ht="14.25" customHeight="1" x14ac:dyDescent="0.3">
      <c r="A3" s="47" t="s">
        <v>100</v>
      </c>
      <c r="B3" s="217" t="s">
        <v>99</v>
      </c>
      <c r="C3" s="218"/>
      <c r="D3" s="218"/>
      <c r="E3" s="218"/>
      <c r="F3" s="218"/>
      <c r="G3" s="218"/>
      <c r="H3" s="218"/>
      <c r="I3" s="218"/>
    </row>
    <row r="4" spans="1:9" ht="20.149999999999999" customHeight="1" x14ac:dyDescent="0.3">
      <c r="A4" s="216"/>
      <c r="B4" s="219" t="s">
        <v>84</v>
      </c>
      <c r="C4" s="219"/>
      <c r="D4" s="200"/>
      <c r="E4" s="201"/>
      <c r="F4" s="201"/>
      <c r="G4" s="201"/>
      <c r="H4" s="201"/>
      <c r="I4" s="202"/>
    </row>
    <row r="5" spans="1:9" ht="20.149999999999999" customHeight="1" x14ac:dyDescent="0.3">
      <c r="A5" s="196"/>
      <c r="B5" s="203" t="s">
        <v>85</v>
      </c>
      <c r="C5" s="199"/>
      <c r="D5" s="200"/>
      <c r="E5" s="201"/>
      <c r="F5" s="201"/>
      <c r="G5" s="201"/>
      <c r="H5" s="201"/>
      <c r="I5" s="202"/>
    </row>
    <row r="6" spans="1:9" ht="20.149999999999999" customHeight="1" x14ac:dyDescent="0.3">
      <c r="A6" s="197"/>
      <c r="B6" s="203" t="s">
        <v>87</v>
      </c>
      <c r="C6" s="204"/>
      <c r="D6" s="48"/>
      <c r="E6" s="100" t="s">
        <v>86</v>
      </c>
      <c r="F6" s="200"/>
      <c r="G6" s="201"/>
      <c r="H6" s="201"/>
      <c r="I6" s="202"/>
    </row>
    <row r="7" spans="1:9" ht="14.25" customHeight="1" x14ac:dyDescent="0.3">
      <c r="A7" s="47" t="s">
        <v>101</v>
      </c>
      <c r="B7" s="173" t="s">
        <v>119</v>
      </c>
      <c r="C7" s="173"/>
      <c r="D7" s="173"/>
      <c r="E7" s="173"/>
      <c r="F7" s="173"/>
      <c r="G7" s="173"/>
      <c r="H7" s="173"/>
      <c r="I7" s="173"/>
    </row>
    <row r="8" spans="1:9" ht="39" x14ac:dyDescent="0.3">
      <c r="A8" s="194"/>
      <c r="B8" s="203" t="s">
        <v>88</v>
      </c>
      <c r="C8" s="204"/>
      <c r="D8" s="48"/>
      <c r="E8" s="99" t="s">
        <v>147</v>
      </c>
      <c r="F8" s="211">
        <v>230000001331</v>
      </c>
      <c r="G8" s="212"/>
      <c r="H8" s="212"/>
      <c r="I8" s="213"/>
    </row>
    <row r="9" spans="1:9" ht="20.149999999999999" customHeight="1" x14ac:dyDescent="0.3">
      <c r="A9" s="195"/>
      <c r="B9" s="203" t="s">
        <v>105</v>
      </c>
      <c r="C9" s="204"/>
      <c r="D9" s="48"/>
      <c r="E9" s="100" t="s">
        <v>89</v>
      </c>
      <c r="F9" s="208" t="s">
        <v>193</v>
      </c>
      <c r="G9" s="209"/>
      <c r="H9" s="209"/>
      <c r="I9" s="199"/>
    </row>
    <row r="10" spans="1:9" ht="26" x14ac:dyDescent="0.25">
      <c r="A10" s="195"/>
      <c r="B10" s="198" t="s">
        <v>95</v>
      </c>
      <c r="C10" s="199"/>
      <c r="D10" s="96" t="s">
        <v>173</v>
      </c>
      <c r="E10" s="99" t="s">
        <v>90</v>
      </c>
      <c r="F10" s="210" t="s">
        <v>194</v>
      </c>
      <c r="G10" s="209"/>
      <c r="H10" s="209"/>
      <c r="I10" s="199"/>
    </row>
    <row r="11" spans="1:9" ht="20.149999999999999" customHeight="1" x14ac:dyDescent="0.3">
      <c r="A11" s="196"/>
      <c r="B11" s="198" t="s">
        <v>114</v>
      </c>
      <c r="C11" s="199"/>
      <c r="D11" s="113" t="s">
        <v>134</v>
      </c>
      <c r="E11" s="99" t="s">
        <v>118</v>
      </c>
      <c r="F11" s="200"/>
      <c r="G11" s="201"/>
      <c r="H11" s="201"/>
      <c r="I11" s="202"/>
    </row>
    <row r="12" spans="1:9" ht="26" x14ac:dyDescent="0.3">
      <c r="A12" s="196"/>
      <c r="B12" s="198" t="s">
        <v>115</v>
      </c>
      <c r="C12" s="199"/>
      <c r="D12" s="49"/>
      <c r="E12" s="99" t="s">
        <v>116</v>
      </c>
      <c r="F12" s="50"/>
      <c r="G12" s="99" t="s">
        <v>117</v>
      </c>
      <c r="H12" s="201"/>
      <c r="I12" s="202"/>
    </row>
    <row r="13" spans="1:9" ht="25.5" customHeight="1" x14ac:dyDescent="0.3">
      <c r="A13" s="197"/>
      <c r="B13" s="198" t="s">
        <v>47</v>
      </c>
      <c r="C13" s="199"/>
      <c r="D13" s="49" t="s">
        <v>192</v>
      </c>
      <c r="E13" s="99" t="s">
        <v>48</v>
      </c>
      <c r="F13" s="200"/>
      <c r="G13" s="201"/>
      <c r="H13" s="201"/>
      <c r="I13" s="202"/>
    </row>
    <row r="14" spans="1:9" ht="13" x14ac:dyDescent="0.3">
      <c r="A14" s="47" t="s">
        <v>102</v>
      </c>
      <c r="B14" s="173" t="s">
        <v>111</v>
      </c>
      <c r="C14" s="173"/>
      <c r="D14" s="173"/>
      <c r="E14" s="173"/>
      <c r="F14" s="173"/>
      <c r="G14" s="173"/>
      <c r="H14" s="173"/>
      <c r="I14" s="173"/>
    </row>
    <row r="15" spans="1:9" s="2" customFormat="1" ht="26" x14ac:dyDescent="0.3">
      <c r="A15" s="220" t="s">
        <v>96</v>
      </c>
      <c r="B15" s="51"/>
      <c r="C15" s="100" t="s">
        <v>73</v>
      </c>
      <c r="D15" s="101" t="s">
        <v>74</v>
      </c>
      <c r="E15" s="101" t="s">
        <v>91</v>
      </c>
      <c r="F15" s="100" t="s">
        <v>72</v>
      </c>
      <c r="G15" s="99" t="s">
        <v>82</v>
      </c>
      <c r="H15" s="99" t="s">
        <v>75</v>
      </c>
      <c r="I15" s="100" t="s">
        <v>71</v>
      </c>
    </row>
    <row r="16" spans="1:9" s="2" customFormat="1" ht="13" x14ac:dyDescent="0.3">
      <c r="A16" s="165"/>
      <c r="B16" s="52" t="s">
        <v>55</v>
      </c>
      <c r="C16" s="53"/>
      <c r="D16" s="28" t="s">
        <v>180</v>
      </c>
      <c r="E16" s="54"/>
      <c r="F16" s="52"/>
      <c r="G16" s="55"/>
      <c r="H16" s="55"/>
      <c r="I16" s="54"/>
    </row>
    <row r="17" spans="1:11" x14ac:dyDescent="0.25">
      <c r="A17" s="165"/>
      <c r="B17" s="56">
        <v>1</v>
      </c>
      <c r="C17" s="121"/>
      <c r="D17" s="24" t="s">
        <v>49</v>
      </c>
      <c r="E17" s="25">
        <v>153078</v>
      </c>
      <c r="F17" s="26">
        <f>C17*E17</f>
        <v>0</v>
      </c>
      <c r="G17" s="25">
        <v>153078</v>
      </c>
      <c r="H17" s="3">
        <f t="shared" ref="H17" si="0">IF(F17&lt;G17*C17,F17,(G17*C17))</f>
        <v>0</v>
      </c>
      <c r="I17" s="4" cm="1">
        <f t="array" ref="I17">_xlfn.IFS(C17="",0,G17=0,0,E17&gt;G17,F17-H17,E17&lt;G17,0,E17=G17,0)</f>
        <v>0</v>
      </c>
      <c r="K17" s="123"/>
    </row>
    <row r="18" spans="1:11" x14ac:dyDescent="0.25">
      <c r="A18" s="165"/>
      <c r="B18" s="56">
        <v>2</v>
      </c>
      <c r="C18" s="121"/>
      <c r="D18" s="24" t="s">
        <v>65</v>
      </c>
      <c r="E18" s="25">
        <v>164751</v>
      </c>
      <c r="F18" s="26">
        <f>C18*E18</f>
        <v>0</v>
      </c>
      <c r="G18" s="25">
        <v>164751</v>
      </c>
      <c r="H18" s="3">
        <f t="shared" ref="H18:H19" si="1">IF(F18&lt;G18*C18,F18,(G18*C18))</f>
        <v>0</v>
      </c>
      <c r="I18" s="4" cm="1">
        <f t="array" ref="I18">_xlfn.IFS(C18="",0,G18=0,0,E18&gt;G18,F18-H18,E18&lt;G18,0,E18=G18,0)</f>
        <v>0</v>
      </c>
      <c r="K18" s="123"/>
    </row>
    <row r="19" spans="1:11" x14ac:dyDescent="0.25">
      <c r="A19" s="165"/>
      <c r="B19" s="56">
        <v>3</v>
      </c>
      <c r="C19" s="121"/>
      <c r="D19" s="24" t="s">
        <v>69</v>
      </c>
      <c r="E19" s="25">
        <v>165391</v>
      </c>
      <c r="F19" s="26">
        <f>C19*E19</f>
        <v>0</v>
      </c>
      <c r="G19" s="25">
        <v>165391</v>
      </c>
      <c r="H19" s="3">
        <f t="shared" si="1"/>
        <v>0</v>
      </c>
      <c r="I19" s="4" cm="1">
        <f t="array" ref="I19">_xlfn.IFS(C19="",0,G19=0,0,E19&gt;G19,F19-H19,E19&lt;G19,0,E19=G19,0)</f>
        <v>0</v>
      </c>
      <c r="K19" s="123"/>
    </row>
    <row r="20" spans="1:11" ht="13" x14ac:dyDescent="0.3">
      <c r="A20" s="165"/>
      <c r="B20" s="52" t="s">
        <v>56</v>
      </c>
      <c r="C20" s="29"/>
      <c r="D20" s="28" t="s">
        <v>181</v>
      </c>
      <c r="E20" s="57"/>
      <c r="F20" s="30"/>
      <c r="G20" s="57"/>
      <c r="H20" s="31"/>
      <c r="I20" s="32"/>
      <c r="K20" s="123"/>
    </row>
    <row r="21" spans="1:11" x14ac:dyDescent="0.25">
      <c r="A21" s="165"/>
      <c r="B21" s="56">
        <v>1</v>
      </c>
      <c r="C21" s="121"/>
      <c r="D21" s="11" t="s">
        <v>49</v>
      </c>
      <c r="E21" s="22">
        <v>153502</v>
      </c>
      <c r="F21" s="46">
        <f>C21*E21</f>
        <v>0</v>
      </c>
      <c r="G21" s="22">
        <v>153502</v>
      </c>
      <c r="H21" s="3">
        <f t="shared" ref="H21:H23" si="2">IF(F21&lt;G21*C21,F21,(G21*C21))</f>
        <v>0</v>
      </c>
      <c r="I21" s="4" cm="1">
        <f t="array" ref="I21">_xlfn.IFS(C21="",0,G21=0,0,E21&gt;G21,F21-H21,E21&lt;G21,0,E21=G21,0)</f>
        <v>0</v>
      </c>
      <c r="K21" s="123"/>
    </row>
    <row r="22" spans="1:11" x14ac:dyDescent="0.25">
      <c r="A22" s="165"/>
      <c r="B22" s="56">
        <v>2</v>
      </c>
      <c r="C22" s="121"/>
      <c r="D22" s="11" t="s">
        <v>65</v>
      </c>
      <c r="E22" s="22">
        <v>165022</v>
      </c>
      <c r="F22" s="46">
        <f>C22*E22</f>
        <v>0</v>
      </c>
      <c r="G22" s="22">
        <v>165022</v>
      </c>
      <c r="H22" s="3">
        <f t="shared" si="2"/>
        <v>0</v>
      </c>
      <c r="I22" s="4" cm="1">
        <f t="array" ref="I22">_xlfn.IFS(C22="",0,G22=0,0,E22&gt;G22,F22-H22,E22&lt;G22,0,E22=G22,0)</f>
        <v>0</v>
      </c>
      <c r="K22" s="123"/>
    </row>
    <row r="23" spans="1:11" x14ac:dyDescent="0.25">
      <c r="A23" s="165"/>
      <c r="B23" s="56">
        <v>3</v>
      </c>
      <c r="C23" s="121"/>
      <c r="D23" s="11" t="s">
        <v>66</v>
      </c>
      <c r="E23" s="22">
        <v>165626</v>
      </c>
      <c r="F23" s="86">
        <f>C23*E23</f>
        <v>0</v>
      </c>
      <c r="G23" s="22">
        <v>165626</v>
      </c>
      <c r="H23" s="3">
        <f t="shared" si="2"/>
        <v>0</v>
      </c>
      <c r="I23" s="4" cm="1">
        <f t="array" ref="I23">_xlfn.IFS(C23="",0,G23=0,0,E23&gt;G23,F23-H23,E23&lt;G23,0,E23=G23,0)</f>
        <v>0</v>
      </c>
      <c r="K23" s="123"/>
    </row>
    <row r="24" spans="1:11" ht="13" x14ac:dyDescent="0.3">
      <c r="A24" s="165"/>
      <c r="B24" s="52" t="s">
        <v>57</v>
      </c>
      <c r="C24" s="29"/>
      <c r="D24" s="33" t="s">
        <v>182</v>
      </c>
      <c r="E24" s="57"/>
      <c r="F24" s="30"/>
      <c r="G24" s="57"/>
      <c r="H24" s="31"/>
      <c r="I24" s="32"/>
      <c r="K24" s="123"/>
    </row>
    <row r="25" spans="1:11" x14ac:dyDescent="0.25">
      <c r="A25" s="165"/>
      <c r="B25" s="56">
        <v>1</v>
      </c>
      <c r="C25" s="121"/>
      <c r="D25" s="11" t="s">
        <v>50</v>
      </c>
      <c r="E25" s="22">
        <v>156217</v>
      </c>
      <c r="F25" s="46">
        <f>C25*E25</f>
        <v>0</v>
      </c>
      <c r="G25" s="22">
        <v>156217</v>
      </c>
      <c r="H25" s="3">
        <f t="shared" ref="H25:H28" si="3">IF(F25&lt;G25*C25,F25,(G25*C25))</f>
        <v>0</v>
      </c>
      <c r="I25" s="4" cm="1">
        <f t="array" ref="I25">_xlfn.IFS(C25="",0,G25=0,0,E25&gt;G25,F25-H25,E25&lt;G25,0,E25=G25,0)</f>
        <v>0</v>
      </c>
      <c r="K25" s="123"/>
    </row>
    <row r="26" spans="1:11" x14ac:dyDescent="0.25">
      <c r="A26" s="165"/>
      <c r="B26" s="56">
        <v>2</v>
      </c>
      <c r="C26" s="121"/>
      <c r="D26" s="11" t="s">
        <v>67</v>
      </c>
      <c r="E26" s="22">
        <v>167427</v>
      </c>
      <c r="F26" s="46">
        <f>C26*E26</f>
        <v>0</v>
      </c>
      <c r="G26" s="22">
        <v>167427</v>
      </c>
      <c r="H26" s="3">
        <f t="shared" si="3"/>
        <v>0</v>
      </c>
      <c r="I26" s="4" cm="1">
        <f t="array" ref="I26">_xlfn.IFS(C26="",0,G26=0,0,E26&gt;G26,F26-H26,E26&lt;G26,0,E26=G26,0)</f>
        <v>0</v>
      </c>
      <c r="K26" s="123"/>
    </row>
    <row r="27" spans="1:11" x14ac:dyDescent="0.25">
      <c r="A27" s="165"/>
      <c r="B27" s="56">
        <v>3</v>
      </c>
      <c r="C27" s="121"/>
      <c r="D27" s="11" t="s">
        <v>31</v>
      </c>
      <c r="E27" s="22">
        <v>168982</v>
      </c>
      <c r="F27" s="46">
        <f>C27*E27</f>
        <v>0</v>
      </c>
      <c r="G27" s="22">
        <v>168982</v>
      </c>
      <c r="H27" s="3">
        <f t="shared" si="3"/>
        <v>0</v>
      </c>
      <c r="I27" s="4" cm="1">
        <f t="array" ref="I27">_xlfn.IFS(C27="",0,G27=0,0,E27&gt;G27,F27-H27,E27&lt;G27,0,E27=G27,0)</f>
        <v>0</v>
      </c>
      <c r="K27" s="123"/>
    </row>
    <row r="28" spans="1:11" x14ac:dyDescent="0.25">
      <c r="A28" s="165"/>
      <c r="B28" s="56">
        <v>4</v>
      </c>
      <c r="C28" s="121"/>
      <c r="D28" s="11" t="s">
        <v>32</v>
      </c>
      <c r="E28" s="22">
        <v>171159</v>
      </c>
      <c r="F28" s="46">
        <f>C28*E28</f>
        <v>0</v>
      </c>
      <c r="G28" s="22">
        <v>171159</v>
      </c>
      <c r="H28" s="3">
        <f t="shared" si="3"/>
        <v>0</v>
      </c>
      <c r="I28" s="4" cm="1">
        <f t="array" ref="I28">_xlfn.IFS(C28="",0,G28=0,0,E28&gt;G28,F28-H28,E28&lt;G28,0,E28=G28,0)</f>
        <v>0</v>
      </c>
      <c r="K28" s="123"/>
    </row>
    <row r="29" spans="1:11" x14ac:dyDescent="0.25">
      <c r="A29" s="165"/>
      <c r="B29" s="58" t="s">
        <v>58</v>
      </c>
      <c r="C29" s="34"/>
      <c r="D29" s="35" t="s">
        <v>183</v>
      </c>
      <c r="E29" s="57"/>
      <c r="F29" s="32"/>
      <c r="G29" s="57"/>
      <c r="H29" s="31"/>
      <c r="I29" s="32"/>
      <c r="K29" s="123"/>
    </row>
    <row r="30" spans="1:11" x14ac:dyDescent="0.25">
      <c r="A30" s="165"/>
      <c r="B30" s="56">
        <v>1</v>
      </c>
      <c r="C30" s="121"/>
      <c r="D30" s="12" t="s">
        <v>50</v>
      </c>
      <c r="E30" s="22">
        <v>156125</v>
      </c>
      <c r="F30" s="46">
        <f>C30*E30</f>
        <v>0</v>
      </c>
      <c r="G30" s="22">
        <v>156125</v>
      </c>
      <c r="H30" s="3">
        <f t="shared" ref="H30:H33" si="4">IF(F30&lt;G30*C30,F30,(G30*C30))</f>
        <v>0</v>
      </c>
      <c r="I30" s="4" cm="1">
        <f t="array" ref="I30">_xlfn.IFS(C30="",0,G30=0,0,E30&gt;G30,F30-H30,E30&lt;G30,0,E30=G30,0)</f>
        <v>0</v>
      </c>
      <c r="K30" s="123"/>
    </row>
    <row r="31" spans="1:11" x14ac:dyDescent="0.25">
      <c r="A31" s="165"/>
      <c r="B31" s="56">
        <v>2</v>
      </c>
      <c r="C31" s="121"/>
      <c r="D31" s="12" t="s">
        <v>67</v>
      </c>
      <c r="E31" s="22">
        <v>167257</v>
      </c>
      <c r="F31" s="46">
        <f>C31*E31</f>
        <v>0</v>
      </c>
      <c r="G31" s="22">
        <v>167257</v>
      </c>
      <c r="H31" s="3">
        <f t="shared" si="4"/>
        <v>0</v>
      </c>
      <c r="I31" s="4" cm="1">
        <f t="array" ref="I31">_xlfn.IFS(C31="",0,G31=0,0,E31&gt;G31,F31-H31,E31&lt;G31,0,E31=G31,0)</f>
        <v>0</v>
      </c>
      <c r="K31" s="123"/>
    </row>
    <row r="32" spans="1:11" x14ac:dyDescent="0.25">
      <c r="A32" s="165"/>
      <c r="B32" s="56">
        <v>3</v>
      </c>
      <c r="C32" s="121"/>
      <c r="D32" s="11" t="s">
        <v>31</v>
      </c>
      <c r="E32" s="22">
        <v>168772</v>
      </c>
      <c r="F32" s="86">
        <f>C32*E32</f>
        <v>0</v>
      </c>
      <c r="G32" s="22">
        <v>168772</v>
      </c>
      <c r="H32" s="3">
        <f t="shared" si="4"/>
        <v>0</v>
      </c>
      <c r="I32" s="4" cm="1">
        <f t="array" ref="I32">_xlfn.IFS(C32="",0,G32=0,0,E32&gt;G32,F32-H32,E32&lt;G32,0,E32=G32,0)</f>
        <v>0</v>
      </c>
      <c r="K32" s="123"/>
    </row>
    <row r="33" spans="1:11" ht="15" customHeight="1" x14ac:dyDescent="0.25">
      <c r="A33" s="165"/>
      <c r="B33" s="59">
        <v>4</v>
      </c>
      <c r="C33" s="122"/>
      <c r="D33" s="11" t="s">
        <v>32</v>
      </c>
      <c r="E33" s="22">
        <v>171421</v>
      </c>
      <c r="F33" s="13">
        <f>C33*E33</f>
        <v>0</v>
      </c>
      <c r="G33" s="22">
        <v>171421</v>
      </c>
      <c r="H33" s="3">
        <f t="shared" si="4"/>
        <v>0</v>
      </c>
      <c r="I33" s="4" cm="1">
        <f t="array" ref="I33">_xlfn.IFS(C33="",0,G33=0,0,E33&gt;G33,F33-H33,E33&lt;G33,0,E33=G33,0)</f>
        <v>0</v>
      </c>
      <c r="K33" s="123"/>
    </row>
    <row r="34" spans="1:11" s="14" customFormat="1" ht="15" customHeight="1" x14ac:dyDescent="0.25">
      <c r="A34" s="165"/>
      <c r="B34" s="58" t="s">
        <v>60</v>
      </c>
      <c r="C34" s="34"/>
      <c r="D34" s="35" t="s">
        <v>184</v>
      </c>
      <c r="E34" s="57"/>
      <c r="F34" s="27"/>
      <c r="G34" s="57"/>
      <c r="H34" s="36"/>
      <c r="I34" s="37"/>
      <c r="K34" s="123"/>
    </row>
    <row r="35" spans="1:11" s="14" customFormat="1" ht="15" customHeight="1" x14ac:dyDescent="0.25">
      <c r="A35" s="165"/>
      <c r="B35" s="60">
        <v>1</v>
      </c>
      <c r="C35" s="119"/>
      <c r="D35" s="11" t="s">
        <v>52</v>
      </c>
      <c r="E35" s="22">
        <v>159952</v>
      </c>
      <c r="F35" s="13">
        <f>C35*E35</f>
        <v>0</v>
      </c>
      <c r="G35" s="22">
        <v>159952</v>
      </c>
      <c r="H35" s="3">
        <f t="shared" ref="H35:H38" si="5">IF(F35&lt;G35*C35,F35,(G35*C35))</f>
        <v>0</v>
      </c>
      <c r="I35" s="4" cm="1">
        <f t="array" ref="I35">_xlfn.IFS(C35="",0,G35=0,0,E35&gt;G35,F35-H35,E35&lt;G35,0,E35=G35,0)</f>
        <v>0</v>
      </c>
      <c r="K35" s="123"/>
    </row>
    <row r="36" spans="1:11" s="14" customFormat="1" ht="15" customHeight="1" x14ac:dyDescent="0.25">
      <c r="A36" s="165"/>
      <c r="B36" s="60">
        <v>2</v>
      </c>
      <c r="C36" s="119"/>
      <c r="D36" s="11" t="s">
        <v>70</v>
      </c>
      <c r="E36" s="22">
        <v>171024</v>
      </c>
      <c r="F36" s="13">
        <f>C36*E36</f>
        <v>0</v>
      </c>
      <c r="G36" s="22">
        <v>171024</v>
      </c>
      <c r="H36" s="3">
        <f t="shared" si="5"/>
        <v>0</v>
      </c>
      <c r="I36" s="4" cm="1">
        <f t="array" ref="I36">_xlfn.IFS(C36="",0,G36=0,0,E36&gt;G36,F36-H36,E36&lt;G36,0,E36=G36,0)</f>
        <v>0</v>
      </c>
      <c r="K36" s="123"/>
    </row>
    <row r="37" spans="1:11" s="14" customFormat="1" ht="15" customHeight="1" x14ac:dyDescent="0.25">
      <c r="A37" s="165"/>
      <c r="B37" s="60">
        <v>3</v>
      </c>
      <c r="C37" s="119"/>
      <c r="D37" s="11" t="s">
        <v>33</v>
      </c>
      <c r="E37" s="22">
        <v>172624</v>
      </c>
      <c r="F37" s="13">
        <f>C37*E37</f>
        <v>0</v>
      </c>
      <c r="G37" s="22">
        <v>172624</v>
      </c>
      <c r="H37" s="3">
        <f t="shared" si="5"/>
        <v>0</v>
      </c>
      <c r="I37" s="4" cm="1">
        <f t="array" ref="I37">_xlfn.IFS(C37="",0,G37=0,0,E37&gt;G37,F37-H37,E37&lt;G37,0,E37=G37,0)</f>
        <v>0</v>
      </c>
      <c r="K37" s="123"/>
    </row>
    <row r="38" spans="1:11" s="14" customFormat="1" ht="15" customHeight="1" x14ac:dyDescent="0.25">
      <c r="A38" s="165"/>
      <c r="B38" s="60">
        <v>4</v>
      </c>
      <c r="C38" s="119"/>
      <c r="D38" s="11" t="s">
        <v>34</v>
      </c>
      <c r="E38" s="22">
        <v>175266</v>
      </c>
      <c r="F38" s="13">
        <f>C38*E38</f>
        <v>0</v>
      </c>
      <c r="G38" s="22">
        <v>175266</v>
      </c>
      <c r="H38" s="3">
        <f t="shared" si="5"/>
        <v>0</v>
      </c>
      <c r="I38" s="4" cm="1">
        <f t="array" ref="I38">_xlfn.IFS(C38="",0,G38=0,0,E38&gt;G38,F38-H38,E38&lt;G38,0,E38=G38,0)</f>
        <v>0</v>
      </c>
      <c r="K38" s="123"/>
    </row>
    <row r="39" spans="1:11" s="14" customFormat="1" ht="15" customHeight="1" x14ac:dyDescent="0.25">
      <c r="A39" s="165"/>
      <c r="B39" s="58" t="s">
        <v>61</v>
      </c>
      <c r="C39" s="34"/>
      <c r="D39" s="35" t="s">
        <v>37</v>
      </c>
      <c r="E39" s="57"/>
      <c r="F39" s="27"/>
      <c r="G39" s="57"/>
      <c r="H39" s="36"/>
      <c r="I39" s="37"/>
      <c r="K39" s="123"/>
    </row>
    <row r="40" spans="1:11" s="14" customFormat="1" ht="15" customHeight="1" x14ac:dyDescent="0.25">
      <c r="A40" s="165"/>
      <c r="B40" s="60">
        <v>1</v>
      </c>
      <c r="C40" s="119"/>
      <c r="D40" s="11" t="s">
        <v>52</v>
      </c>
      <c r="E40" s="22">
        <v>160387</v>
      </c>
      <c r="F40" s="13">
        <f>C40*E40</f>
        <v>0</v>
      </c>
      <c r="G40" s="22">
        <v>160387</v>
      </c>
      <c r="H40" s="3">
        <f t="shared" ref="H40:H43" si="6">IF(F40&lt;G40*C40,F40,(G40*C40))</f>
        <v>0</v>
      </c>
      <c r="I40" s="4" cm="1">
        <f t="array" ref="I40">_xlfn.IFS(C40="",0,G40=0,0,E40&gt;G40,F40-H40,E40&lt;G40,0,E40=G40,0)</f>
        <v>0</v>
      </c>
      <c r="K40" s="123"/>
    </row>
    <row r="41" spans="1:11" s="14" customFormat="1" ht="15" customHeight="1" x14ac:dyDescent="0.25">
      <c r="A41" s="165"/>
      <c r="B41" s="60">
        <v>2</v>
      </c>
      <c r="C41" s="119"/>
      <c r="D41" s="11" t="s">
        <v>70</v>
      </c>
      <c r="E41" s="22">
        <v>171464</v>
      </c>
      <c r="F41" s="13">
        <f>C41*E41</f>
        <v>0</v>
      </c>
      <c r="G41" s="22">
        <v>171464</v>
      </c>
      <c r="H41" s="3">
        <f t="shared" si="6"/>
        <v>0</v>
      </c>
      <c r="I41" s="4" cm="1">
        <f t="array" ref="I41">_xlfn.IFS(C41="",0,G41=0,0,E41&gt;G41,F41-H41,E41&lt;G41,0,E41=G41,0)</f>
        <v>0</v>
      </c>
      <c r="K41" s="123"/>
    </row>
    <row r="42" spans="1:11" s="14" customFormat="1" ht="15" customHeight="1" x14ac:dyDescent="0.25">
      <c r="A42" s="165"/>
      <c r="B42" s="60">
        <v>3</v>
      </c>
      <c r="C42" s="119"/>
      <c r="D42" s="11" t="s">
        <v>33</v>
      </c>
      <c r="E42" s="22">
        <v>173052</v>
      </c>
      <c r="F42" s="13">
        <f>C42*E42</f>
        <v>0</v>
      </c>
      <c r="G42" s="22">
        <v>173052</v>
      </c>
      <c r="H42" s="3">
        <f t="shared" si="6"/>
        <v>0</v>
      </c>
      <c r="I42" s="4" cm="1">
        <f t="array" ref="I42">_xlfn.IFS(C42="",0,G42=0,0,E42&gt;G42,F42-H42,E42&lt;G42,0,E42=G42,0)</f>
        <v>0</v>
      </c>
      <c r="K42" s="123"/>
    </row>
    <row r="43" spans="1:11" ht="15" customHeight="1" x14ac:dyDescent="0.25">
      <c r="A43" s="165"/>
      <c r="B43" s="60">
        <v>4</v>
      </c>
      <c r="C43" s="119"/>
      <c r="D43" s="11" t="s">
        <v>34</v>
      </c>
      <c r="E43" s="22">
        <v>175618</v>
      </c>
      <c r="F43" s="13">
        <f>C43*E43</f>
        <v>0</v>
      </c>
      <c r="G43" s="22">
        <v>175618</v>
      </c>
      <c r="H43" s="3">
        <f t="shared" si="6"/>
        <v>0</v>
      </c>
      <c r="I43" s="4" cm="1">
        <f t="array" ref="I43">_xlfn.IFS(C43="",0,G43=0,0,E43&gt;G43,F43-H43,E43&lt;G43,0,E43=G43,0)</f>
        <v>0</v>
      </c>
      <c r="K43" s="123"/>
    </row>
    <row r="44" spans="1:11" ht="15" customHeight="1" x14ac:dyDescent="0.25">
      <c r="A44" s="165"/>
      <c r="B44" s="61" t="s">
        <v>59</v>
      </c>
      <c r="C44" s="34"/>
      <c r="D44" s="38" t="s">
        <v>185</v>
      </c>
      <c r="E44" s="39"/>
      <c r="F44" s="27"/>
      <c r="G44" s="39"/>
      <c r="H44" s="36"/>
      <c r="I44" s="37"/>
      <c r="K44" s="123"/>
    </row>
    <row r="45" spans="1:11" ht="15" customHeight="1" x14ac:dyDescent="0.25">
      <c r="A45" s="165"/>
      <c r="B45" s="62">
        <v>1</v>
      </c>
      <c r="C45" s="120"/>
      <c r="D45" s="12" t="s">
        <v>51</v>
      </c>
      <c r="E45" s="23">
        <v>180261</v>
      </c>
      <c r="F45" s="13">
        <f>C45*E45</f>
        <v>0</v>
      </c>
      <c r="G45" s="23">
        <v>180261</v>
      </c>
      <c r="H45" s="3">
        <f t="shared" ref="H45:H47" si="7">IF(F45&lt;G45*C45,F45,(G45*C45))</f>
        <v>0</v>
      </c>
      <c r="I45" s="4" cm="1">
        <f t="array" ref="I45">_xlfn.IFS(C45="",0,G45=0,0,E45&gt;G45,F45-H45,E45&lt;G45,0,E45=G45,0)</f>
        <v>0</v>
      </c>
      <c r="K45" s="123"/>
    </row>
    <row r="46" spans="1:11" ht="15" customHeight="1" x14ac:dyDescent="0.25">
      <c r="A46" s="165"/>
      <c r="B46" s="56">
        <v>2</v>
      </c>
      <c r="C46" s="121"/>
      <c r="D46" s="12" t="s">
        <v>68</v>
      </c>
      <c r="E46" s="23">
        <v>193113</v>
      </c>
      <c r="F46" s="13">
        <f>C46*E46</f>
        <v>0</v>
      </c>
      <c r="G46" s="23">
        <v>193113</v>
      </c>
      <c r="H46" s="3">
        <f t="shared" si="7"/>
        <v>0</v>
      </c>
      <c r="I46" s="4" cm="1">
        <f t="array" ref="I46">_xlfn.IFS(C46="",0,G46=0,0,E46&gt;G46,F46-H46,E46&lt;G46,0,E46=G46,0)</f>
        <v>0</v>
      </c>
      <c r="K46" s="123"/>
    </row>
    <row r="47" spans="1:11" ht="15" customHeight="1" x14ac:dyDescent="0.25">
      <c r="A47" s="165"/>
      <c r="B47" s="56">
        <v>3</v>
      </c>
      <c r="C47" s="121"/>
      <c r="D47" s="11" t="s">
        <v>69</v>
      </c>
      <c r="E47" s="23">
        <v>193877</v>
      </c>
      <c r="F47" s="13">
        <f>C47*E47</f>
        <v>0</v>
      </c>
      <c r="G47" s="23">
        <v>193877</v>
      </c>
      <c r="H47" s="3">
        <f t="shared" si="7"/>
        <v>0</v>
      </c>
      <c r="I47" s="4" cm="1">
        <f t="array" ref="I47">_xlfn.IFS(C47="",0,G47=0,0,E47&gt;G47,F47-H47,E47&lt;G47,0,E47=G47,0)</f>
        <v>0</v>
      </c>
      <c r="K47" s="123"/>
    </row>
    <row r="48" spans="1:11" ht="15" customHeight="1" x14ac:dyDescent="0.25">
      <c r="A48" s="165"/>
      <c r="B48" s="58" t="s">
        <v>62</v>
      </c>
      <c r="C48" s="29"/>
      <c r="D48" s="33" t="s">
        <v>186</v>
      </c>
      <c r="E48" s="40"/>
      <c r="F48" s="27"/>
      <c r="G48" s="40"/>
      <c r="H48" s="36"/>
      <c r="I48" s="37"/>
      <c r="K48" s="123"/>
    </row>
    <row r="49" spans="1:11" s="14" customFormat="1" ht="15" customHeight="1" x14ac:dyDescent="0.25">
      <c r="A49" s="165"/>
      <c r="B49" s="60">
        <v>1</v>
      </c>
      <c r="C49" s="119"/>
      <c r="D49" s="11" t="s">
        <v>49</v>
      </c>
      <c r="E49" s="23">
        <v>181282</v>
      </c>
      <c r="F49" s="13">
        <f>C49*E49</f>
        <v>0</v>
      </c>
      <c r="G49" s="23">
        <v>181282</v>
      </c>
      <c r="H49" s="3">
        <f t="shared" ref="H49:H51" si="8">IF(F49&lt;G49*C49,F49,(G49*C49))</f>
        <v>0</v>
      </c>
      <c r="I49" s="4" cm="1">
        <f t="array" ref="I49">_xlfn.IFS(C49="",0,G49=0,0,E49&gt;G49,F49-H49,E49&lt;G49,0,E49=G49,0)</f>
        <v>0</v>
      </c>
      <c r="K49" s="123"/>
    </row>
    <row r="50" spans="1:11" s="14" customFormat="1" ht="15" customHeight="1" x14ac:dyDescent="0.25">
      <c r="A50" s="165"/>
      <c r="B50" s="60">
        <v>2</v>
      </c>
      <c r="C50" s="119"/>
      <c r="D50" s="11" t="s">
        <v>68</v>
      </c>
      <c r="E50" s="23">
        <v>193437</v>
      </c>
      <c r="F50" s="13">
        <f>C50*E50</f>
        <v>0</v>
      </c>
      <c r="G50" s="23">
        <v>193437</v>
      </c>
      <c r="H50" s="3">
        <f t="shared" si="8"/>
        <v>0</v>
      </c>
      <c r="I50" s="4" cm="1">
        <f t="array" ref="I50">_xlfn.IFS(C50="",0,G50=0,0,E50&gt;G50,F50-H50,E50&lt;G50,0,E50=G50,0)</f>
        <v>0</v>
      </c>
      <c r="K50" s="123"/>
    </row>
    <row r="51" spans="1:11" s="14" customFormat="1" ht="15" customHeight="1" x14ac:dyDescent="0.25">
      <c r="A51" s="165"/>
      <c r="B51" s="60">
        <v>3</v>
      </c>
      <c r="C51" s="119"/>
      <c r="D51" s="11" t="s">
        <v>69</v>
      </c>
      <c r="E51" s="23">
        <v>194166</v>
      </c>
      <c r="F51" s="13">
        <f>C51*E51</f>
        <v>0</v>
      </c>
      <c r="G51" s="23">
        <v>194166</v>
      </c>
      <c r="H51" s="3">
        <f t="shared" si="8"/>
        <v>0</v>
      </c>
      <c r="I51" s="4" cm="1">
        <f t="array" ref="I51">_xlfn.IFS(C51="",0,G51=0,0,E51&gt;G51,F51-H51,E51&lt;G51,0,E51=G51,0)</f>
        <v>0</v>
      </c>
      <c r="K51" s="123"/>
    </row>
    <row r="52" spans="1:11" s="14" customFormat="1" ht="15" customHeight="1" x14ac:dyDescent="0.25">
      <c r="A52" s="165"/>
      <c r="B52" s="58" t="s">
        <v>63</v>
      </c>
      <c r="C52" s="29"/>
      <c r="D52" s="33" t="s">
        <v>187</v>
      </c>
      <c r="E52" s="41"/>
      <c r="F52" s="27"/>
      <c r="G52" s="41"/>
      <c r="H52" s="36"/>
      <c r="I52" s="37"/>
      <c r="K52" s="123"/>
    </row>
    <row r="53" spans="1:11" s="14" customFormat="1" ht="15" customHeight="1" x14ac:dyDescent="0.25">
      <c r="A53" s="165"/>
      <c r="B53" s="60">
        <v>1</v>
      </c>
      <c r="C53" s="119"/>
      <c r="D53" s="11" t="s">
        <v>50</v>
      </c>
      <c r="E53" s="23">
        <v>185020</v>
      </c>
      <c r="F53" s="13">
        <f>C53*E53</f>
        <v>0</v>
      </c>
      <c r="G53" s="23">
        <v>185020</v>
      </c>
      <c r="H53" s="3">
        <f t="shared" ref="H53:H56" si="9">IF(F53&lt;G53*C53,F53,(G53*C53))</f>
        <v>0</v>
      </c>
      <c r="I53" s="4" cm="1">
        <f t="array" ref="I53">_xlfn.IFS(C53="",0,G53=0,0,E53&gt;G53,F53-H53,E53&lt;G53,0,E53=G53,0)</f>
        <v>0</v>
      </c>
      <c r="K53" s="123"/>
    </row>
    <row r="54" spans="1:11" s="14" customFormat="1" ht="15" customHeight="1" x14ac:dyDescent="0.25">
      <c r="A54" s="165"/>
      <c r="B54" s="60">
        <v>2</v>
      </c>
      <c r="C54" s="119"/>
      <c r="D54" s="11" t="s">
        <v>67</v>
      </c>
      <c r="E54" s="23">
        <v>197752</v>
      </c>
      <c r="F54" s="13">
        <f>C54*E54</f>
        <v>0</v>
      </c>
      <c r="G54" s="23">
        <v>197752</v>
      </c>
      <c r="H54" s="3">
        <f t="shared" si="9"/>
        <v>0</v>
      </c>
      <c r="I54" s="4" cm="1">
        <f t="array" ref="I54">_xlfn.IFS(C54="",0,G54=0,0,E54&gt;G54,F54-H54,E54&lt;G54,0,E54=G54,0)</f>
        <v>0</v>
      </c>
      <c r="K54" s="123"/>
    </row>
    <row r="55" spans="1:11" s="14" customFormat="1" ht="15" customHeight="1" x14ac:dyDescent="0.25">
      <c r="A55" s="165"/>
      <c r="B55" s="60">
        <v>3</v>
      </c>
      <c r="C55" s="119"/>
      <c r="D55" s="11" t="s">
        <v>31</v>
      </c>
      <c r="E55" s="23">
        <v>198527</v>
      </c>
      <c r="F55" s="13">
        <f>C55*E55</f>
        <v>0</v>
      </c>
      <c r="G55" s="23">
        <v>198527</v>
      </c>
      <c r="H55" s="3">
        <f t="shared" si="9"/>
        <v>0</v>
      </c>
      <c r="I55" s="4" cm="1">
        <f t="array" ref="I55">_xlfn.IFS(C55="",0,G55=0,0,E55&gt;G55,F55-H55,E55&lt;G55,0,E55=G55,0)</f>
        <v>0</v>
      </c>
      <c r="K55" s="123"/>
    </row>
    <row r="56" spans="1:11" s="14" customFormat="1" ht="15" customHeight="1" x14ac:dyDescent="0.25">
      <c r="A56" s="165"/>
      <c r="B56" s="60">
        <v>4</v>
      </c>
      <c r="C56" s="119"/>
      <c r="D56" s="11" t="s">
        <v>32</v>
      </c>
      <c r="E56" s="23">
        <v>201318</v>
      </c>
      <c r="F56" s="13">
        <f>C56*E56</f>
        <v>0</v>
      </c>
      <c r="G56" s="23">
        <v>201318</v>
      </c>
      <c r="H56" s="3">
        <f t="shared" si="9"/>
        <v>0</v>
      </c>
      <c r="I56" s="4" cm="1">
        <f t="array" ref="I56">_xlfn.IFS(C56="",0,G56=0,0,E56&gt;G56,F56-H56,E56&lt;G56,0,E56=G56,0)</f>
        <v>0</v>
      </c>
      <c r="K56" s="123"/>
    </row>
    <row r="57" spans="1:11" s="14" customFormat="1" ht="15" customHeight="1" x14ac:dyDescent="0.25">
      <c r="A57" s="165"/>
      <c r="B57" s="58" t="s">
        <v>64</v>
      </c>
      <c r="C57" s="29"/>
      <c r="D57" s="33" t="s">
        <v>188</v>
      </c>
      <c r="E57" s="40"/>
      <c r="F57" s="27"/>
      <c r="G57" s="40"/>
      <c r="H57" s="36"/>
      <c r="I57" s="37"/>
      <c r="K57" s="123"/>
    </row>
    <row r="58" spans="1:11" s="14" customFormat="1" ht="15" customHeight="1" x14ac:dyDescent="0.25">
      <c r="A58" s="165"/>
      <c r="B58" s="60">
        <v>1</v>
      </c>
      <c r="C58" s="119"/>
      <c r="D58" s="11" t="s">
        <v>50</v>
      </c>
      <c r="E58" s="23">
        <v>185380</v>
      </c>
      <c r="F58" s="13">
        <f>C58*E58</f>
        <v>0</v>
      </c>
      <c r="G58" s="23">
        <v>185380</v>
      </c>
      <c r="H58" s="3">
        <f t="shared" ref="H58:H61" si="10">IF(F58&lt;G58*C58,F58,(G58*C58))</f>
        <v>0</v>
      </c>
      <c r="I58" s="4" cm="1">
        <f t="array" ref="I58">_xlfn.IFS(C58="",0,G58=0,0,E58&gt;G58,F58-H58,E58&lt;G58,0,E58=G58,0)</f>
        <v>0</v>
      </c>
      <c r="K58" s="123"/>
    </row>
    <row r="59" spans="1:11" s="14" customFormat="1" ht="15" customHeight="1" x14ac:dyDescent="0.25">
      <c r="A59" s="165"/>
      <c r="B59" s="60">
        <v>2</v>
      </c>
      <c r="C59" s="119"/>
      <c r="D59" s="11" t="s">
        <v>67</v>
      </c>
      <c r="E59" s="23">
        <v>198167</v>
      </c>
      <c r="F59" s="13">
        <f>C59*E59</f>
        <v>0</v>
      </c>
      <c r="G59" s="23">
        <v>198167</v>
      </c>
      <c r="H59" s="3">
        <f t="shared" si="10"/>
        <v>0</v>
      </c>
      <c r="I59" s="4" cm="1">
        <f t="array" ref="I59">_xlfn.IFS(C59="",0,G59=0,0,E59&gt;G59,F59-H59,E59&lt;G59,0,E59=G59,0)</f>
        <v>0</v>
      </c>
      <c r="K59" s="123"/>
    </row>
    <row r="60" spans="1:11" s="14" customFormat="1" ht="15" customHeight="1" x14ac:dyDescent="0.25">
      <c r="A60" s="165"/>
      <c r="B60" s="60">
        <v>3</v>
      </c>
      <c r="C60" s="119"/>
      <c r="D60" s="11" t="s">
        <v>31</v>
      </c>
      <c r="E60" s="23">
        <v>198903</v>
      </c>
      <c r="F60" s="13">
        <f>C60*E60</f>
        <v>0</v>
      </c>
      <c r="G60" s="23">
        <v>198903</v>
      </c>
      <c r="H60" s="3">
        <f t="shared" si="10"/>
        <v>0</v>
      </c>
      <c r="I60" s="4" cm="1">
        <f t="array" ref="I60">_xlfn.IFS(C60="",0,G60=0,0,E60&gt;G60,F60-H60,E60&lt;G60,0,E60=G60,0)</f>
        <v>0</v>
      </c>
      <c r="K60" s="123"/>
    </row>
    <row r="61" spans="1:11" s="14" customFormat="1" ht="15" customHeight="1" x14ac:dyDescent="0.25">
      <c r="A61" s="165"/>
      <c r="B61" s="60">
        <v>4</v>
      </c>
      <c r="C61" s="119"/>
      <c r="D61" s="11" t="s">
        <v>32</v>
      </c>
      <c r="E61" s="21">
        <v>201668</v>
      </c>
      <c r="F61" s="13">
        <f>C61*E61</f>
        <v>0</v>
      </c>
      <c r="G61" s="21">
        <v>201668</v>
      </c>
      <c r="H61" s="3">
        <f t="shared" si="10"/>
        <v>0</v>
      </c>
      <c r="I61" s="4" cm="1">
        <f t="array" ref="I61">_xlfn.IFS(C61="",0,G61=0,0,E61&gt;G61,F61-H61,E61&lt;G61,0,E61=G61,0)</f>
        <v>0</v>
      </c>
      <c r="K61" s="123"/>
    </row>
    <row r="62" spans="1:11" s="14" customFormat="1" ht="15" customHeight="1" x14ac:dyDescent="0.25">
      <c r="A62" s="165"/>
      <c r="B62" s="58" t="s">
        <v>35</v>
      </c>
      <c r="C62" s="34"/>
      <c r="D62" s="35" t="s">
        <v>189</v>
      </c>
      <c r="E62" s="42"/>
      <c r="F62" s="27"/>
      <c r="G62" s="42"/>
      <c r="H62" s="36"/>
      <c r="I62" s="37"/>
      <c r="K62" s="123"/>
    </row>
    <row r="63" spans="1:11" s="14" customFormat="1" ht="15" customHeight="1" x14ac:dyDescent="0.25">
      <c r="A63" s="165"/>
      <c r="B63" s="60">
        <v>1</v>
      </c>
      <c r="C63" s="119"/>
      <c r="D63" s="11" t="s">
        <v>52</v>
      </c>
      <c r="E63" s="23">
        <v>188874</v>
      </c>
      <c r="F63" s="13">
        <f>C63*E63</f>
        <v>0</v>
      </c>
      <c r="G63" s="23">
        <v>188874</v>
      </c>
      <c r="H63" s="3">
        <f t="shared" ref="H63:H66" si="11">IF(F63&lt;G63*C63,F63,(G63*C63))</f>
        <v>0</v>
      </c>
      <c r="I63" s="4" cm="1">
        <f t="array" ref="I63">_xlfn.IFS(C63="",0,G63=0,0,E63&gt;G63,F63-H63,E63&lt;G63,0,E63=G63,0)</f>
        <v>0</v>
      </c>
      <c r="K63" s="123"/>
    </row>
    <row r="64" spans="1:11" s="14" customFormat="1" ht="15" customHeight="1" x14ac:dyDescent="0.25">
      <c r="A64" s="165"/>
      <c r="B64" s="60">
        <v>2</v>
      </c>
      <c r="C64" s="119"/>
      <c r="D64" s="11" t="s">
        <v>70</v>
      </c>
      <c r="E64" s="23">
        <v>201551</v>
      </c>
      <c r="F64" s="13">
        <f>C64*E64</f>
        <v>0</v>
      </c>
      <c r="G64" s="23">
        <v>201551</v>
      </c>
      <c r="H64" s="3">
        <f t="shared" si="11"/>
        <v>0</v>
      </c>
      <c r="I64" s="4" cm="1">
        <f t="array" ref="I64">_xlfn.IFS(C64="",0,G64=0,0,E64&gt;G64,F64-H64,E64&lt;G64,0,E64=G64,0)</f>
        <v>0</v>
      </c>
      <c r="K64" s="123"/>
    </row>
    <row r="65" spans="1:11" s="14" customFormat="1" ht="15" customHeight="1" x14ac:dyDescent="0.25">
      <c r="A65" s="165"/>
      <c r="B65" s="60">
        <v>3</v>
      </c>
      <c r="C65" s="119"/>
      <c r="D65" s="11" t="s">
        <v>33</v>
      </c>
      <c r="E65" s="23">
        <v>202431</v>
      </c>
      <c r="F65" s="13">
        <f>C65*E65</f>
        <v>0</v>
      </c>
      <c r="G65" s="23">
        <v>202431</v>
      </c>
      <c r="H65" s="3">
        <f t="shared" si="11"/>
        <v>0</v>
      </c>
      <c r="I65" s="4" cm="1">
        <f t="array" ref="I65">_xlfn.IFS(C65="",0,G65=0,0,E65&gt;G65,F65-H65,E65&lt;G65,0,E65=G65,0)</f>
        <v>0</v>
      </c>
      <c r="K65" s="123"/>
    </row>
    <row r="66" spans="1:11" s="14" customFormat="1" ht="15" customHeight="1" x14ac:dyDescent="0.25">
      <c r="A66" s="165"/>
      <c r="B66" s="60">
        <v>4</v>
      </c>
      <c r="C66" s="119"/>
      <c r="D66" s="11" t="s">
        <v>34</v>
      </c>
      <c r="E66" s="23">
        <v>205143</v>
      </c>
      <c r="F66" s="13">
        <f>C66*E66</f>
        <v>0</v>
      </c>
      <c r="G66" s="23">
        <v>205143</v>
      </c>
      <c r="H66" s="3">
        <f t="shared" si="11"/>
        <v>0</v>
      </c>
      <c r="I66" s="4" cm="1">
        <f t="array" ref="I66">_xlfn.IFS(C66="",0,G66=0,0,E66&gt;G66,F66-H66,E66&lt;G66,0,E66=G66,0)</f>
        <v>0</v>
      </c>
      <c r="K66" s="123"/>
    </row>
    <row r="67" spans="1:11" s="14" customFormat="1" ht="15" customHeight="1" x14ac:dyDescent="0.25">
      <c r="A67" s="165"/>
      <c r="B67" s="58" t="s">
        <v>36</v>
      </c>
      <c r="C67" s="34"/>
      <c r="D67" s="35" t="s">
        <v>190</v>
      </c>
      <c r="E67" s="43"/>
      <c r="F67" s="27"/>
      <c r="G67" s="43"/>
      <c r="H67" s="36"/>
      <c r="I67" s="37"/>
      <c r="K67" s="123"/>
    </row>
    <row r="68" spans="1:11" s="14" customFormat="1" ht="15" customHeight="1" x14ac:dyDescent="0.25">
      <c r="A68" s="165"/>
      <c r="B68" s="60">
        <v>1</v>
      </c>
      <c r="C68" s="119"/>
      <c r="D68" s="11" t="s">
        <v>52</v>
      </c>
      <c r="E68" s="23">
        <v>189335</v>
      </c>
      <c r="F68" s="13">
        <f>C68*E68</f>
        <v>0</v>
      </c>
      <c r="G68" s="23">
        <v>189335</v>
      </c>
      <c r="H68" s="3">
        <f t="shared" ref="H68:H71" si="12">IF(F68&lt;G68*C68,F68,(G68*C68))</f>
        <v>0</v>
      </c>
      <c r="I68" s="4" cm="1">
        <f t="array" ref="I68">_xlfn.IFS(C68="",0,G68=0,0,E68&gt;G68,F68-H68,E68&lt;G68,0,E68=G68,0)</f>
        <v>0</v>
      </c>
      <c r="K68" s="123"/>
    </row>
    <row r="69" spans="1:11" s="14" customFormat="1" ht="15" customHeight="1" x14ac:dyDescent="0.25">
      <c r="A69" s="165"/>
      <c r="B69" s="60">
        <v>2</v>
      </c>
      <c r="C69" s="119"/>
      <c r="D69" s="11" t="s">
        <v>70</v>
      </c>
      <c r="E69" s="23">
        <v>202018</v>
      </c>
      <c r="F69" s="13">
        <f>C69*E69</f>
        <v>0</v>
      </c>
      <c r="G69" s="23">
        <v>202018</v>
      </c>
      <c r="H69" s="3">
        <f t="shared" si="12"/>
        <v>0</v>
      </c>
      <c r="I69" s="4" cm="1">
        <f t="array" ref="I69">_xlfn.IFS(C69="",0,G69=0,0,E69&gt;G69,F69-H69,E69&lt;G69,0,E69=G69,0)</f>
        <v>0</v>
      </c>
      <c r="K69" s="123"/>
    </row>
    <row r="70" spans="1:11" s="14" customFormat="1" ht="15" customHeight="1" x14ac:dyDescent="0.25">
      <c r="A70" s="165"/>
      <c r="B70" s="60">
        <v>3</v>
      </c>
      <c r="C70" s="119"/>
      <c r="D70" s="11" t="s">
        <v>33</v>
      </c>
      <c r="E70" s="23">
        <v>202756</v>
      </c>
      <c r="F70" s="13">
        <f>C70*E70</f>
        <v>0</v>
      </c>
      <c r="G70" s="23">
        <v>202756</v>
      </c>
      <c r="H70" s="3">
        <f t="shared" si="12"/>
        <v>0</v>
      </c>
      <c r="I70" s="4" cm="1">
        <f t="array" ref="I70">_xlfn.IFS(C70="",0,G70=0,0,E70&gt;G70,F70-H70,E70&lt;G70,0,E70=G70,0)</f>
        <v>0</v>
      </c>
      <c r="K70" s="123"/>
    </row>
    <row r="71" spans="1:11" ht="15" customHeight="1" x14ac:dyDescent="0.25">
      <c r="A71" s="165"/>
      <c r="B71" s="60">
        <v>4</v>
      </c>
      <c r="C71" s="119"/>
      <c r="D71" s="11" t="s">
        <v>34</v>
      </c>
      <c r="E71" s="23">
        <v>205474</v>
      </c>
      <c r="F71" s="13">
        <f>C71*E71</f>
        <v>0</v>
      </c>
      <c r="G71" s="23">
        <v>205474</v>
      </c>
      <c r="H71" s="3">
        <f t="shared" si="12"/>
        <v>0</v>
      </c>
      <c r="I71" s="4" cm="1">
        <f t="array" ref="I71">_xlfn.IFS(C71="",0,G71=0,0,E71&gt;G71,F71-H71,E71&lt;G71,0,E71=G71,0)</f>
        <v>0</v>
      </c>
      <c r="K71" s="123"/>
    </row>
    <row r="72" spans="1:11" x14ac:dyDescent="0.25">
      <c r="A72" s="165"/>
      <c r="B72" s="63" t="s">
        <v>133</v>
      </c>
      <c r="C72" s="8">
        <f>SUM(C17:C19,C21:C23,C25:C28,C30:C33,C35:C38,C40:C43,C45:C47,C49:C51,C53:C56,C58:C61,C63:C66,C68:C71)</f>
        <v>0</v>
      </c>
      <c r="D72" s="64"/>
      <c r="E72" s="70" t="s">
        <v>93</v>
      </c>
      <c r="F72" s="4">
        <f>SUM(F17:F71)</f>
        <v>0</v>
      </c>
      <c r="G72" s="3"/>
      <c r="H72" s="5">
        <f>SUM(H17:H71)</f>
        <v>0</v>
      </c>
      <c r="I72" s="5">
        <f>SUM(I17:I71)</f>
        <v>0</v>
      </c>
      <c r="K72" s="123"/>
    </row>
    <row r="73" spans="1:11" ht="13" x14ac:dyDescent="0.3">
      <c r="A73" s="65" t="s">
        <v>103</v>
      </c>
      <c r="B73" s="173" t="s">
        <v>97</v>
      </c>
      <c r="C73" s="189"/>
      <c r="D73" s="189"/>
      <c r="E73" s="189"/>
      <c r="F73" s="189"/>
      <c r="G73" s="189"/>
      <c r="H73" s="189"/>
      <c r="I73" s="189"/>
      <c r="K73" s="123"/>
    </row>
    <row r="74" spans="1:11" ht="26" x14ac:dyDescent="0.3">
      <c r="A74" s="190" t="s">
        <v>97</v>
      </c>
      <c r="B74" s="66"/>
      <c r="C74" s="102" t="s">
        <v>73</v>
      </c>
      <c r="D74" s="103" t="s">
        <v>83</v>
      </c>
      <c r="E74" s="104" t="s">
        <v>91</v>
      </c>
      <c r="F74" s="102" t="s">
        <v>72</v>
      </c>
      <c r="G74" s="105" t="s">
        <v>82</v>
      </c>
      <c r="H74" s="105" t="s">
        <v>75</v>
      </c>
      <c r="I74" s="102" t="s">
        <v>71</v>
      </c>
      <c r="K74" s="123"/>
    </row>
    <row r="75" spans="1:11" ht="13" x14ac:dyDescent="0.3">
      <c r="A75" s="191"/>
      <c r="B75" s="66">
        <v>1</v>
      </c>
      <c r="C75" s="118"/>
      <c r="D75" s="11" t="s">
        <v>138</v>
      </c>
      <c r="E75" s="16">
        <v>19898</v>
      </c>
      <c r="F75" s="4">
        <f t="shared" ref="F75:F110" si="13">C75*E75</f>
        <v>0</v>
      </c>
      <c r="G75" s="16">
        <v>19898</v>
      </c>
      <c r="H75" s="3">
        <f t="shared" ref="H75:H142" si="14">IF(F75&lt;G75*C75,F75,(G75*C75))</f>
        <v>0</v>
      </c>
      <c r="I75" s="4" cm="1">
        <f t="array" ref="I75">_xlfn.IFS(C75="",0,G75=0,0,E75&gt;G75,F75-H75,E75&lt;G75,0,E75=G75,0)</f>
        <v>0</v>
      </c>
      <c r="K75" s="123"/>
    </row>
    <row r="76" spans="1:11" ht="13" x14ac:dyDescent="0.3">
      <c r="A76" s="191"/>
      <c r="B76" s="66">
        <v>2</v>
      </c>
      <c r="C76" s="118"/>
      <c r="D76" s="11" t="s">
        <v>137</v>
      </c>
      <c r="E76" s="16">
        <v>24656</v>
      </c>
      <c r="F76" s="4">
        <f t="shared" si="13"/>
        <v>0</v>
      </c>
      <c r="G76" s="16">
        <v>24656</v>
      </c>
      <c r="H76" s="3">
        <f t="shared" si="14"/>
        <v>0</v>
      </c>
      <c r="I76" s="4" cm="1">
        <f t="array" ref="I76">_xlfn.IFS(C76="",0,G76=0,0,E76&gt;G76,F76-H76,E76&lt;G76,0,E76=G76,0)</f>
        <v>0</v>
      </c>
      <c r="K76" s="123"/>
    </row>
    <row r="77" spans="1:11" ht="13" x14ac:dyDescent="0.3">
      <c r="A77" s="191"/>
      <c r="B77" s="66">
        <v>3</v>
      </c>
      <c r="C77" s="118"/>
      <c r="D77" s="15" t="s">
        <v>139</v>
      </c>
      <c r="E77" s="16">
        <v>25159</v>
      </c>
      <c r="F77" s="4">
        <f t="shared" si="13"/>
        <v>0</v>
      </c>
      <c r="G77" s="16">
        <v>25159</v>
      </c>
      <c r="H77" s="3">
        <f t="shared" si="14"/>
        <v>0</v>
      </c>
      <c r="I77" s="4" cm="1">
        <f t="array" ref="I77">_xlfn.IFS(C77="",0,G77=0,0,E77&gt;G77,F77-H77,E77&lt;G77,0,E77=G77,0)</f>
        <v>0</v>
      </c>
      <c r="K77" s="123"/>
    </row>
    <row r="78" spans="1:11" ht="13" x14ac:dyDescent="0.3">
      <c r="A78" s="191"/>
      <c r="B78" s="66">
        <v>4</v>
      </c>
      <c r="C78" s="118"/>
      <c r="D78" s="11" t="s">
        <v>140</v>
      </c>
      <c r="E78" s="16">
        <v>25021</v>
      </c>
      <c r="F78" s="4">
        <f t="shared" ref="F78:F79" si="15">C78*E78</f>
        <v>0</v>
      </c>
      <c r="G78" s="16">
        <v>25021</v>
      </c>
      <c r="H78" s="3">
        <f t="shared" si="14"/>
        <v>0</v>
      </c>
      <c r="I78" s="4" cm="1">
        <f t="array" ref="I78">_xlfn.IFS(C78="",0,G78=0,0,E78&gt;G78,F78-H78,E78&lt;G78,0,E78=G78,0)</f>
        <v>0</v>
      </c>
      <c r="K78" s="123"/>
    </row>
    <row r="79" spans="1:11" ht="13" x14ac:dyDescent="0.3">
      <c r="A79" s="191"/>
      <c r="B79" s="66">
        <v>5</v>
      </c>
      <c r="C79" s="118"/>
      <c r="D79" s="11" t="s">
        <v>141</v>
      </c>
      <c r="E79" s="16">
        <v>39136</v>
      </c>
      <c r="F79" s="4">
        <f t="shared" si="15"/>
        <v>0</v>
      </c>
      <c r="G79" s="16">
        <v>39136</v>
      </c>
      <c r="H79" s="3">
        <f t="shared" si="14"/>
        <v>0</v>
      </c>
      <c r="I79" s="4" cm="1">
        <f t="array" ref="I79">_xlfn.IFS(C79="",0,G79=0,0,E79&gt;G79,F79-H79,E79&lt;G79,0,E79=G79,0)</f>
        <v>0</v>
      </c>
      <c r="K79" s="123"/>
    </row>
    <row r="80" spans="1:11" ht="13" x14ac:dyDescent="0.3">
      <c r="A80" s="165"/>
      <c r="B80" s="66">
        <v>6</v>
      </c>
      <c r="C80" s="118"/>
      <c r="D80" s="11" t="s">
        <v>148</v>
      </c>
      <c r="E80" s="16">
        <v>39640</v>
      </c>
      <c r="F80" s="4">
        <f t="shared" si="13"/>
        <v>0</v>
      </c>
      <c r="G80" s="16">
        <v>39640</v>
      </c>
      <c r="H80" s="3">
        <f t="shared" si="14"/>
        <v>0</v>
      </c>
      <c r="I80" s="4" cm="1">
        <f t="array" ref="I80">_xlfn.IFS(C80="",0,G80=0,0,E80&gt;G80,F80-H80,E80&lt;G80,0,E80=G80,0)</f>
        <v>0</v>
      </c>
      <c r="K80" s="123"/>
    </row>
    <row r="81" spans="1:11" ht="13" x14ac:dyDescent="0.3">
      <c r="A81" s="165"/>
      <c r="B81" s="66">
        <v>7</v>
      </c>
      <c r="C81" s="118"/>
      <c r="D81" s="11" t="s">
        <v>13</v>
      </c>
      <c r="E81" s="16">
        <v>5328</v>
      </c>
      <c r="F81" s="4">
        <f t="shared" si="13"/>
        <v>0</v>
      </c>
      <c r="G81" s="16">
        <v>5328</v>
      </c>
      <c r="H81" s="3">
        <f t="shared" si="14"/>
        <v>0</v>
      </c>
      <c r="I81" s="4" cm="1">
        <f t="array" ref="I81">_xlfn.IFS(C81="",0,G81=0,0,E81&gt;G81,F81-H81,E81&lt;G81,0,E81=G81,0)</f>
        <v>0</v>
      </c>
      <c r="K81" s="123"/>
    </row>
    <row r="82" spans="1:11" ht="24" customHeight="1" x14ac:dyDescent="0.3">
      <c r="A82" s="165"/>
      <c r="B82" s="66">
        <v>8</v>
      </c>
      <c r="C82" s="118"/>
      <c r="D82" s="9" t="s">
        <v>14</v>
      </c>
      <c r="E82" s="16">
        <v>0</v>
      </c>
      <c r="F82" s="4">
        <f t="shared" si="13"/>
        <v>0</v>
      </c>
      <c r="G82" s="16">
        <v>0</v>
      </c>
      <c r="H82" s="3">
        <f t="shared" si="14"/>
        <v>0</v>
      </c>
      <c r="I82" s="4" cm="1">
        <f t="array" ref="I82">_xlfn.IFS(C82="",0,G82=0,0,E82&gt;G82,F82-H82,E82&lt;G82,0,E82=G82,0)</f>
        <v>0</v>
      </c>
      <c r="K82" s="123"/>
    </row>
    <row r="83" spans="1:11" ht="13" x14ac:dyDescent="0.3">
      <c r="A83" s="165"/>
      <c r="B83" s="66">
        <v>9</v>
      </c>
      <c r="C83" s="118"/>
      <c r="D83" s="1" t="s">
        <v>15</v>
      </c>
      <c r="E83" s="45">
        <v>3038</v>
      </c>
      <c r="F83" s="4">
        <f t="shared" si="13"/>
        <v>0</v>
      </c>
      <c r="G83" s="45">
        <v>3038</v>
      </c>
      <c r="H83" s="3">
        <f t="shared" si="14"/>
        <v>0</v>
      </c>
      <c r="I83" s="4" cm="1">
        <f t="array" ref="I83">_xlfn.IFS(C83="",0,G83=0,0,E83&gt;G83,F83-H83,E83&lt;G83,0,E83=G83,0)</f>
        <v>0</v>
      </c>
      <c r="K83" s="123"/>
    </row>
    <row r="84" spans="1:11" ht="13" x14ac:dyDescent="0.3">
      <c r="A84" s="165"/>
      <c r="B84" s="66">
        <v>10</v>
      </c>
      <c r="C84" s="118"/>
      <c r="D84" s="1" t="s">
        <v>142</v>
      </c>
      <c r="E84" s="45">
        <v>6357</v>
      </c>
      <c r="F84" s="4">
        <f t="shared" si="13"/>
        <v>0</v>
      </c>
      <c r="G84" s="45">
        <v>6357</v>
      </c>
      <c r="H84" s="3">
        <f t="shared" si="14"/>
        <v>0</v>
      </c>
      <c r="I84" s="4" cm="1">
        <f t="array" ref="I84">_xlfn.IFS(C84="",0,G84=0,0,E84&gt;G84,F84-H84,E84&lt;G84,0,E84=G84,0)</f>
        <v>0</v>
      </c>
      <c r="K84" s="123"/>
    </row>
    <row r="85" spans="1:11" ht="23" x14ac:dyDescent="0.3">
      <c r="A85" s="165"/>
      <c r="B85" s="66">
        <v>11</v>
      </c>
      <c r="C85" s="118"/>
      <c r="D85" s="1" t="s">
        <v>128</v>
      </c>
      <c r="E85" s="16">
        <v>-1045</v>
      </c>
      <c r="F85" s="4">
        <f t="shared" si="13"/>
        <v>0</v>
      </c>
      <c r="G85" s="16">
        <v>-1045</v>
      </c>
      <c r="H85" s="3">
        <f t="shared" si="14"/>
        <v>0</v>
      </c>
      <c r="I85" s="4" cm="1">
        <f t="array" ref="I85">_xlfn.IFS(C85="",0,G85=0,0,E85&gt;G85,F85-H85,E85&lt;G85,0,E85=G85,0)</f>
        <v>0</v>
      </c>
      <c r="K85" s="123"/>
    </row>
    <row r="86" spans="1:11" ht="23" x14ac:dyDescent="0.3">
      <c r="A86" s="165"/>
      <c r="B86" s="66">
        <v>12</v>
      </c>
      <c r="C86" s="118"/>
      <c r="D86" s="1" t="s">
        <v>76</v>
      </c>
      <c r="E86" s="16">
        <v>-1862</v>
      </c>
      <c r="F86" s="4">
        <f t="shared" si="13"/>
        <v>0</v>
      </c>
      <c r="G86" s="16">
        <v>-1862</v>
      </c>
      <c r="H86" s="3">
        <f t="shared" si="14"/>
        <v>0</v>
      </c>
      <c r="I86" s="4" cm="1">
        <f t="array" ref="I86">_xlfn.IFS(C86="",0,G86=0,0,E86&gt;G86,F86-H86,E86&lt;G86,0,E86=G86,0)</f>
        <v>0</v>
      </c>
      <c r="K86" s="123"/>
    </row>
    <row r="87" spans="1:11" ht="13" x14ac:dyDescent="0.3">
      <c r="A87" s="165"/>
      <c r="B87" s="66">
        <v>13</v>
      </c>
      <c r="C87" s="118"/>
      <c r="D87" s="8" t="s">
        <v>168</v>
      </c>
      <c r="E87" s="16">
        <v>0</v>
      </c>
      <c r="F87" s="4">
        <f t="shared" si="13"/>
        <v>0</v>
      </c>
      <c r="G87" s="16">
        <v>0</v>
      </c>
      <c r="H87" s="3">
        <f t="shared" si="14"/>
        <v>0</v>
      </c>
      <c r="I87" s="4" cm="1">
        <f t="array" ref="I87">_xlfn.IFS(C87="",0,G87=0,0,E87&gt;G87,F87-H87,E87&lt;G87,0,E87=G87,0)</f>
        <v>0</v>
      </c>
      <c r="K87" s="123"/>
    </row>
    <row r="88" spans="1:11" ht="13" x14ac:dyDescent="0.3">
      <c r="A88" s="165"/>
      <c r="B88" s="66">
        <v>14</v>
      </c>
      <c r="C88" s="118"/>
      <c r="D88" s="1" t="s">
        <v>169</v>
      </c>
      <c r="E88" s="16">
        <v>1083</v>
      </c>
      <c r="F88" s="4">
        <f t="shared" si="13"/>
        <v>0</v>
      </c>
      <c r="G88" s="16">
        <v>1083</v>
      </c>
      <c r="H88" s="3">
        <f t="shared" si="14"/>
        <v>0</v>
      </c>
      <c r="I88" s="4" cm="1">
        <f t="array" ref="I88">_xlfn.IFS(C88="",0,G88=0,0,E88&gt;G88,F88-H88,E88&lt;G88,0,E88=G88,0)</f>
        <v>0</v>
      </c>
      <c r="K88" s="123"/>
    </row>
    <row r="89" spans="1:11" ht="13" x14ac:dyDescent="0.3">
      <c r="A89" s="165"/>
      <c r="B89" s="66">
        <v>15</v>
      </c>
      <c r="C89" s="118"/>
      <c r="D89" s="1" t="s">
        <v>77</v>
      </c>
      <c r="E89" s="16">
        <v>-1532</v>
      </c>
      <c r="F89" s="4">
        <f t="shared" si="13"/>
        <v>0</v>
      </c>
      <c r="G89" s="16">
        <v>-1532</v>
      </c>
      <c r="H89" s="3">
        <f t="shared" si="14"/>
        <v>0</v>
      </c>
      <c r="I89" s="4" cm="1">
        <f t="array" ref="I89">_xlfn.IFS(C89="",0,G89=0,0,E89&gt;G89,F89-H89,E89&lt;G89,0,E89=G89,0)</f>
        <v>0</v>
      </c>
      <c r="K89" s="123"/>
    </row>
    <row r="90" spans="1:11" ht="13" x14ac:dyDescent="0.3">
      <c r="A90" s="165"/>
      <c r="B90" s="66">
        <v>16</v>
      </c>
      <c r="C90" s="118"/>
      <c r="D90" s="1" t="s">
        <v>78</v>
      </c>
      <c r="E90" s="16">
        <v>3038</v>
      </c>
      <c r="F90" s="4">
        <f t="shared" si="13"/>
        <v>0</v>
      </c>
      <c r="G90" s="16">
        <v>3038</v>
      </c>
      <c r="H90" s="3">
        <f t="shared" si="14"/>
        <v>0</v>
      </c>
      <c r="I90" s="4" cm="1">
        <f t="array" ref="I90">_xlfn.IFS(C90="",0,G90=0,0,E90&gt;G90,F90-H90,E90&lt;G90,0,E90=G90,0)</f>
        <v>0</v>
      </c>
      <c r="K90" s="123"/>
    </row>
    <row r="91" spans="1:11" ht="13" x14ac:dyDescent="0.3">
      <c r="A91" s="165"/>
      <c r="B91" s="66">
        <v>17</v>
      </c>
      <c r="C91" s="118"/>
      <c r="D91" s="1" t="s">
        <v>79</v>
      </c>
      <c r="E91" s="16">
        <v>3211</v>
      </c>
      <c r="F91" s="4">
        <f t="shared" si="13"/>
        <v>0</v>
      </c>
      <c r="G91" s="16">
        <v>3211</v>
      </c>
      <c r="H91" s="3">
        <f t="shared" si="14"/>
        <v>0</v>
      </c>
      <c r="I91" s="4" cm="1">
        <f t="array" ref="I91">_xlfn.IFS(C91="",0,G91=0,0,E91&gt;G91,F91-H91,E91&lt;G91,0,E91=G91,0)</f>
        <v>0</v>
      </c>
      <c r="K91" s="123"/>
    </row>
    <row r="92" spans="1:11" ht="13" x14ac:dyDescent="0.3">
      <c r="A92" s="165"/>
      <c r="B92" s="66">
        <v>18</v>
      </c>
      <c r="C92" s="118"/>
      <c r="D92" s="1" t="s">
        <v>80</v>
      </c>
      <c r="E92" s="16">
        <v>9561</v>
      </c>
      <c r="F92" s="4">
        <f t="shared" si="13"/>
        <v>0</v>
      </c>
      <c r="G92" s="16">
        <v>9561</v>
      </c>
      <c r="H92" s="3">
        <f t="shared" si="14"/>
        <v>0</v>
      </c>
      <c r="I92" s="4" cm="1">
        <f t="array" ref="I92">_xlfn.IFS(C92="",0,G92=0,0,E92&gt;G92,F92-H92,E92&lt;G92,0,E92=G92,0)</f>
        <v>0</v>
      </c>
      <c r="K92" s="123"/>
    </row>
    <row r="93" spans="1:11" ht="13" x14ac:dyDescent="0.3">
      <c r="A93" s="165"/>
      <c r="B93" s="66">
        <v>19</v>
      </c>
      <c r="C93" s="118"/>
      <c r="D93" s="15" t="s">
        <v>53</v>
      </c>
      <c r="E93" s="16">
        <v>781</v>
      </c>
      <c r="F93" s="4">
        <f t="shared" si="13"/>
        <v>0</v>
      </c>
      <c r="G93" s="16">
        <v>781</v>
      </c>
      <c r="H93" s="3">
        <f t="shared" si="14"/>
        <v>0</v>
      </c>
      <c r="I93" s="4" cm="1">
        <f t="array" ref="I93">_xlfn.IFS(C93="",0,G93=0,0,E93&gt;G93,F93-H93,E93&lt;G93,0,E93=G93,0)</f>
        <v>0</v>
      </c>
      <c r="K93" s="123"/>
    </row>
    <row r="94" spans="1:11" ht="23" x14ac:dyDescent="0.3">
      <c r="A94" s="165"/>
      <c r="B94" s="66">
        <v>20</v>
      </c>
      <c r="C94" s="118"/>
      <c r="D94" s="11" t="s">
        <v>16</v>
      </c>
      <c r="E94" s="16">
        <v>-404</v>
      </c>
      <c r="F94" s="4">
        <f t="shared" si="13"/>
        <v>0</v>
      </c>
      <c r="G94" s="16">
        <v>-404</v>
      </c>
      <c r="H94" s="3">
        <f t="shared" si="14"/>
        <v>0</v>
      </c>
      <c r="I94" s="4" cm="1">
        <f t="array" ref="I94">_xlfn.IFS(C94="",0,G94=0,0,E94&gt;G94,F94-H94,E94&lt;G94,0,E94=G94,0)</f>
        <v>0</v>
      </c>
      <c r="K94" s="123"/>
    </row>
    <row r="95" spans="1:11" ht="23" x14ac:dyDescent="0.3">
      <c r="A95" s="165"/>
      <c r="B95" s="66">
        <v>21</v>
      </c>
      <c r="C95" s="118"/>
      <c r="D95" s="11" t="s">
        <v>17</v>
      </c>
      <c r="E95" s="16">
        <v>-74</v>
      </c>
      <c r="F95" s="4">
        <f t="shared" si="13"/>
        <v>0</v>
      </c>
      <c r="G95" s="16">
        <v>-74</v>
      </c>
      <c r="H95" s="3">
        <f t="shared" si="14"/>
        <v>0</v>
      </c>
      <c r="I95" s="4" cm="1">
        <f t="array" ref="I95">_xlfn.IFS(C95="",0,G95=0,0,E95&gt;G95,F95-H95,E95&lt;G95,0,E95=G95,0)</f>
        <v>0</v>
      </c>
      <c r="K95" s="123"/>
    </row>
    <row r="96" spans="1:11" ht="23" x14ac:dyDescent="0.3">
      <c r="A96" s="165"/>
      <c r="B96" s="66">
        <v>22</v>
      </c>
      <c r="C96" s="118"/>
      <c r="D96" s="1" t="s">
        <v>18</v>
      </c>
      <c r="E96" s="16">
        <v>0</v>
      </c>
      <c r="F96" s="4">
        <f t="shared" si="13"/>
        <v>0</v>
      </c>
      <c r="G96" s="16">
        <v>0</v>
      </c>
      <c r="H96" s="3">
        <f t="shared" si="14"/>
        <v>0</v>
      </c>
      <c r="I96" s="4" cm="1">
        <f t="array" ref="I96">_xlfn.IFS(C96="",0,G96=0,0,E96&gt;G96,F96-H96,E96&lt;G96,0,E96=G96,0)</f>
        <v>0</v>
      </c>
      <c r="K96" s="123"/>
    </row>
    <row r="97" spans="1:11" ht="13" x14ac:dyDescent="0.3">
      <c r="A97" s="165"/>
      <c r="B97" s="66">
        <v>23</v>
      </c>
      <c r="C97" s="118"/>
      <c r="D97" s="1" t="s">
        <v>129</v>
      </c>
      <c r="E97" s="16">
        <v>0</v>
      </c>
      <c r="F97" s="4">
        <f t="shared" si="13"/>
        <v>0</v>
      </c>
      <c r="G97" s="16">
        <v>0</v>
      </c>
      <c r="H97" s="3">
        <f t="shared" si="14"/>
        <v>0</v>
      </c>
      <c r="I97" s="4" cm="1">
        <f t="array" ref="I97">_xlfn.IFS(C97="",0,G97=0,0,E97&gt;G97,F97-H97,E97&lt;G97,0,E97=G97,0)</f>
        <v>0</v>
      </c>
      <c r="K97" s="123"/>
    </row>
    <row r="98" spans="1:11" ht="24.75" customHeight="1" x14ac:dyDescent="0.3">
      <c r="A98" s="165"/>
      <c r="B98" s="66">
        <v>24</v>
      </c>
      <c r="C98" s="118"/>
      <c r="D98" s="1" t="s">
        <v>19</v>
      </c>
      <c r="E98" s="16">
        <v>186</v>
      </c>
      <c r="F98" s="4">
        <f t="shared" si="13"/>
        <v>0</v>
      </c>
      <c r="G98" s="16">
        <v>186</v>
      </c>
      <c r="H98" s="3">
        <f t="shared" si="14"/>
        <v>0</v>
      </c>
      <c r="I98" s="4" cm="1">
        <f t="array" ref="I98">_xlfn.IFS(C98="",0,G98=0,0,E98&gt;G98,F98-H98,E98&lt;G98,0,E98=G98,0)</f>
        <v>0</v>
      </c>
      <c r="K98" s="123"/>
    </row>
    <row r="99" spans="1:11" ht="14" x14ac:dyDescent="0.3">
      <c r="A99" s="165"/>
      <c r="B99" s="66">
        <v>25</v>
      </c>
      <c r="C99" s="118"/>
      <c r="D99" s="97" t="s">
        <v>130</v>
      </c>
      <c r="E99" s="18">
        <v>1254</v>
      </c>
      <c r="F99" s="4">
        <f t="shared" si="13"/>
        <v>0</v>
      </c>
      <c r="G99" s="18">
        <v>1254</v>
      </c>
      <c r="H99" s="3">
        <f t="shared" si="14"/>
        <v>0</v>
      </c>
      <c r="I99" s="4" cm="1">
        <f t="array" ref="I99">_xlfn.IFS(C99="",0,G99=0,0,E99&gt;G99,F99-H99,E99&lt;G99,0,E99=G99,0)</f>
        <v>0</v>
      </c>
      <c r="K99" s="123"/>
    </row>
    <row r="100" spans="1:11" ht="25.5" customHeight="1" x14ac:dyDescent="0.3">
      <c r="A100" s="165"/>
      <c r="B100" s="66">
        <v>26</v>
      </c>
      <c r="C100" s="118"/>
      <c r="D100" s="90" t="s">
        <v>175</v>
      </c>
      <c r="E100" s="16">
        <v>11288</v>
      </c>
      <c r="F100" s="86">
        <f t="shared" si="13"/>
        <v>0</v>
      </c>
      <c r="G100" s="16">
        <v>11288</v>
      </c>
      <c r="H100" s="3">
        <f t="shared" si="14"/>
        <v>0</v>
      </c>
      <c r="I100" s="4" cm="1">
        <f t="array" ref="I100">_xlfn.IFS(C100="",0,G100=0,0,E100&gt;G100,F100-H100,E100&lt;G100,0,E100=G100,0)</f>
        <v>0</v>
      </c>
      <c r="K100" s="123"/>
    </row>
    <row r="101" spans="1:11" ht="25.5" customHeight="1" x14ac:dyDescent="0.3">
      <c r="A101" s="165"/>
      <c r="B101" s="66">
        <v>27</v>
      </c>
      <c r="C101" s="118"/>
      <c r="D101" s="98" t="s">
        <v>38</v>
      </c>
      <c r="E101" s="91">
        <v>1441</v>
      </c>
      <c r="F101" s="86">
        <f t="shared" si="13"/>
        <v>0</v>
      </c>
      <c r="G101" s="91">
        <v>1441</v>
      </c>
      <c r="H101" s="3">
        <f t="shared" ref="H101" si="16">IF(F101&lt;G101*C101,F101,(G101*C101))</f>
        <v>0</v>
      </c>
      <c r="I101" s="4" cm="1">
        <f t="array" ref="I101">_xlfn.IFS(C101="",0,G101=0,0,E101&gt;G101,F101-H101,E101&lt;G101,0,E101=G101,0)</f>
        <v>0</v>
      </c>
      <c r="K101" s="123"/>
    </row>
    <row r="102" spans="1:11" ht="13" x14ac:dyDescent="0.3">
      <c r="A102" s="165"/>
      <c r="B102" s="66">
        <v>28</v>
      </c>
      <c r="C102" s="118"/>
      <c r="D102" s="17" t="s">
        <v>81</v>
      </c>
      <c r="E102" s="16">
        <v>202</v>
      </c>
      <c r="F102" s="4">
        <f t="shared" si="13"/>
        <v>0</v>
      </c>
      <c r="G102" s="16">
        <v>202</v>
      </c>
      <c r="H102" s="3">
        <f t="shared" si="14"/>
        <v>0</v>
      </c>
      <c r="I102" s="4" cm="1">
        <f t="array" ref="I102">_xlfn.IFS(C102="",0,G102=0,0,E102&gt;G102,F102-H102,E102&lt;G102,0,E102=G102,0)</f>
        <v>0</v>
      </c>
      <c r="K102" s="123"/>
    </row>
    <row r="103" spans="1:11" ht="23" x14ac:dyDescent="0.3">
      <c r="A103" s="165"/>
      <c r="B103" s="66">
        <v>29</v>
      </c>
      <c r="C103" s="118"/>
      <c r="D103" s="17" t="s">
        <v>20</v>
      </c>
      <c r="E103" s="16">
        <v>141</v>
      </c>
      <c r="F103" s="4">
        <f t="shared" si="13"/>
        <v>0</v>
      </c>
      <c r="G103" s="16">
        <v>141</v>
      </c>
      <c r="H103" s="3">
        <f t="shared" si="14"/>
        <v>0</v>
      </c>
      <c r="I103" s="4" cm="1">
        <f t="array" ref="I103">_xlfn.IFS(C103="",0,G103=0,0,E103&gt;G103,F103-H103,E103&lt;G103,0,E103=G103,0)</f>
        <v>0</v>
      </c>
      <c r="K103" s="123"/>
    </row>
    <row r="104" spans="1:11" ht="23" x14ac:dyDescent="0.3">
      <c r="A104" s="165"/>
      <c r="B104" s="66">
        <v>30</v>
      </c>
      <c r="C104" s="118"/>
      <c r="D104" s="17" t="s">
        <v>143</v>
      </c>
      <c r="E104" s="16">
        <v>338</v>
      </c>
      <c r="F104" s="4">
        <f t="shared" si="13"/>
        <v>0</v>
      </c>
      <c r="G104" s="16">
        <v>338</v>
      </c>
      <c r="H104" s="3">
        <f t="shared" si="14"/>
        <v>0</v>
      </c>
      <c r="I104" s="4" cm="1">
        <f t="array" ref="I104">_xlfn.IFS(C104="",0,G104=0,0,E104&gt;G104,F104-H104,E104&lt;G104,0,E104=G104,0)</f>
        <v>0</v>
      </c>
      <c r="K104" s="123"/>
    </row>
    <row r="105" spans="1:11" ht="13.5" customHeight="1" x14ac:dyDescent="0.3">
      <c r="A105" s="165"/>
      <c r="B105" s="66">
        <v>31</v>
      </c>
      <c r="C105" s="118"/>
      <c r="D105" s="17" t="s">
        <v>144</v>
      </c>
      <c r="E105" s="16">
        <v>569</v>
      </c>
      <c r="F105" s="4">
        <f t="shared" si="13"/>
        <v>0</v>
      </c>
      <c r="G105" s="16">
        <v>569</v>
      </c>
      <c r="H105" s="3">
        <f t="shared" si="14"/>
        <v>0</v>
      </c>
      <c r="I105" s="4" cm="1">
        <f t="array" ref="I105">_xlfn.IFS(C105="",0,G105=0,0,E105&gt;G105,F105-H105,E105&lt;G105,0,E105=G105,0)</f>
        <v>0</v>
      </c>
      <c r="K105" s="123"/>
    </row>
    <row r="106" spans="1:11" ht="13" x14ac:dyDescent="0.3">
      <c r="A106" s="165"/>
      <c r="B106" s="66">
        <v>32</v>
      </c>
      <c r="C106" s="118"/>
      <c r="D106" s="17" t="s">
        <v>145</v>
      </c>
      <c r="E106" s="16">
        <v>20</v>
      </c>
      <c r="F106" s="4">
        <f t="shared" si="13"/>
        <v>0</v>
      </c>
      <c r="G106" s="16">
        <v>20</v>
      </c>
      <c r="H106" s="3">
        <f t="shared" si="14"/>
        <v>0</v>
      </c>
      <c r="I106" s="4" cm="1">
        <f t="array" ref="I106">_xlfn.IFS(C106="",0,G106=0,0,E106&gt;G106,F106-H106,E106&lt;G106,0,E106=G106,0)</f>
        <v>0</v>
      </c>
      <c r="K106" s="123"/>
    </row>
    <row r="107" spans="1:11" ht="13" x14ac:dyDescent="0.3">
      <c r="A107" s="165"/>
      <c r="B107" s="66">
        <v>33</v>
      </c>
      <c r="C107" s="118"/>
      <c r="D107" s="17" t="s">
        <v>21</v>
      </c>
      <c r="E107" s="16">
        <v>111</v>
      </c>
      <c r="F107" s="4">
        <f t="shared" si="13"/>
        <v>0</v>
      </c>
      <c r="G107" s="16">
        <v>111</v>
      </c>
      <c r="H107" s="3">
        <f t="shared" si="14"/>
        <v>0</v>
      </c>
      <c r="I107" s="4" cm="1">
        <f t="array" ref="I107">_xlfn.IFS(C107="",0,G107=0,0,E107&gt;G107,F107-H107,E107&lt;G107,0,E107=G107,0)</f>
        <v>0</v>
      </c>
      <c r="K107" s="123"/>
    </row>
    <row r="108" spans="1:11" ht="13" x14ac:dyDescent="0.3">
      <c r="A108" s="165"/>
      <c r="B108" s="66">
        <v>34</v>
      </c>
      <c r="C108" s="118"/>
      <c r="D108" s="88" t="s">
        <v>22</v>
      </c>
      <c r="E108" s="7">
        <v>12229</v>
      </c>
      <c r="F108" s="4">
        <f t="shared" si="13"/>
        <v>0</v>
      </c>
      <c r="G108" s="7">
        <v>12229</v>
      </c>
      <c r="H108" s="3">
        <f t="shared" si="14"/>
        <v>0</v>
      </c>
      <c r="I108" s="4" cm="1">
        <f t="array" ref="I108">_xlfn.IFS(C108="",0,G108=0,0,E108&gt;G108,F108-H108,E108&lt;G108,0,E108=G108,0)</f>
        <v>0</v>
      </c>
      <c r="K108" s="123"/>
    </row>
    <row r="109" spans="1:11" ht="13" x14ac:dyDescent="0.3">
      <c r="A109" s="165"/>
      <c r="B109" s="66">
        <v>35</v>
      </c>
      <c r="C109" s="118"/>
      <c r="D109" s="92" t="s">
        <v>166</v>
      </c>
      <c r="E109" s="7">
        <v>242</v>
      </c>
      <c r="F109" s="4">
        <f t="shared" si="13"/>
        <v>0</v>
      </c>
      <c r="G109" s="7">
        <v>242</v>
      </c>
      <c r="H109" s="3">
        <f t="shared" ref="H109" si="17">IF(F109&lt;G109*C109,F109,(G109*C109))</f>
        <v>0</v>
      </c>
      <c r="I109" s="4" cm="1">
        <f t="array" ref="I109">_xlfn.IFS(C109="",0,G109=0,0,E109&gt;G109,F109-H109,E109&lt;G109,0,E109=G109,0)</f>
        <v>0</v>
      </c>
      <c r="K109" s="123"/>
    </row>
    <row r="110" spans="1:11" ht="13" x14ac:dyDescent="0.3">
      <c r="A110" s="165"/>
      <c r="B110" s="66">
        <v>36</v>
      </c>
      <c r="C110" s="118"/>
      <c r="D110" s="90" t="s">
        <v>176</v>
      </c>
      <c r="E110" s="45">
        <v>12079</v>
      </c>
      <c r="F110" s="4">
        <f t="shared" si="13"/>
        <v>0</v>
      </c>
      <c r="G110" s="45">
        <v>12079</v>
      </c>
      <c r="H110" s="3">
        <f t="shared" ref="H110" si="18">IF(F110&lt;G110*C110,F110,(G110*C110))</f>
        <v>0</v>
      </c>
      <c r="I110" s="4" cm="1">
        <f t="array" ref="I110">_xlfn.IFS(C110="",0,G110=0,0,E110&gt;G110,F110-H110,E110&lt;G110,0,E110=G110,0)</f>
        <v>0</v>
      </c>
      <c r="K110" s="123"/>
    </row>
    <row r="111" spans="1:11" ht="14" x14ac:dyDescent="0.3">
      <c r="A111" s="165"/>
      <c r="B111" s="66">
        <v>37</v>
      </c>
      <c r="C111" s="118"/>
      <c r="D111" s="89" t="s">
        <v>39</v>
      </c>
      <c r="E111" s="91">
        <v>1688</v>
      </c>
      <c r="F111" s="4">
        <f t="shared" ref="F111:F146" si="19">C111*E111</f>
        <v>0</v>
      </c>
      <c r="G111" s="91">
        <v>1688</v>
      </c>
      <c r="H111" s="3">
        <f t="shared" si="14"/>
        <v>0</v>
      </c>
      <c r="I111" s="4" cm="1">
        <f t="array" ref="I111">_xlfn.IFS(C111="",0,G111=0,0,E111&gt;G111,F111-H111,E111&lt;G111,0,E111=G111,0)</f>
        <v>0</v>
      </c>
      <c r="K111" s="123"/>
    </row>
    <row r="112" spans="1:11" ht="25.5" x14ac:dyDescent="0.3">
      <c r="A112" s="165"/>
      <c r="B112" s="66">
        <v>38</v>
      </c>
      <c r="C112" s="118"/>
      <c r="D112" s="1" t="s">
        <v>40</v>
      </c>
      <c r="E112" s="16">
        <v>1738</v>
      </c>
      <c r="F112" s="86">
        <f t="shared" si="19"/>
        <v>0</v>
      </c>
      <c r="G112" s="16">
        <v>1738</v>
      </c>
      <c r="H112" s="3">
        <f t="shared" si="14"/>
        <v>0</v>
      </c>
      <c r="I112" s="4" cm="1">
        <f t="array" ref="I112">_xlfn.IFS(C112="",0,G112=0,0,E112&gt;G112,F112-H112,E112&lt;G112,0,E112=G112,0)</f>
        <v>0</v>
      </c>
      <c r="K112" s="123"/>
    </row>
    <row r="113" spans="1:11" ht="25.5" x14ac:dyDescent="0.3">
      <c r="A113" s="165"/>
      <c r="B113" s="66">
        <v>39</v>
      </c>
      <c r="C113" s="118"/>
      <c r="D113" s="1" t="s">
        <v>41</v>
      </c>
      <c r="E113" s="16">
        <v>1466</v>
      </c>
      <c r="F113" s="86">
        <f t="shared" si="19"/>
        <v>0</v>
      </c>
      <c r="G113" s="16">
        <v>1466</v>
      </c>
      <c r="H113" s="3">
        <f t="shared" si="14"/>
        <v>0</v>
      </c>
      <c r="I113" s="4" cm="1">
        <f t="array" ref="I113">_xlfn.IFS(C113="",0,G113=0,0,E113&gt;G113,F113-H113,E113&lt;G113,0,E113=G113,0)</f>
        <v>0</v>
      </c>
      <c r="K113" s="123"/>
    </row>
    <row r="114" spans="1:11" ht="25.5" x14ac:dyDescent="0.3">
      <c r="A114" s="165"/>
      <c r="B114" s="66">
        <v>40</v>
      </c>
      <c r="C114" s="118"/>
      <c r="D114" s="1" t="s">
        <v>42</v>
      </c>
      <c r="E114" s="16">
        <v>1516</v>
      </c>
      <c r="F114" s="86">
        <f t="shared" si="19"/>
        <v>0</v>
      </c>
      <c r="G114" s="16">
        <v>1516</v>
      </c>
      <c r="H114" s="3">
        <f t="shared" si="14"/>
        <v>0</v>
      </c>
      <c r="I114" s="4" cm="1">
        <f t="array" ref="I114">_xlfn.IFS(C114="",0,G114=0,0,E114&gt;G114,F114-H114,E114&lt;G114,0,E114=G114,0)</f>
        <v>0</v>
      </c>
      <c r="K114" s="123"/>
    </row>
    <row r="115" spans="1:11" ht="25.5" x14ac:dyDescent="0.3">
      <c r="A115" s="165"/>
      <c r="B115" s="66">
        <v>41</v>
      </c>
      <c r="C115" s="118"/>
      <c r="D115" s="1" t="s">
        <v>43</v>
      </c>
      <c r="E115" s="16">
        <v>-1245</v>
      </c>
      <c r="F115" s="86">
        <f t="shared" si="19"/>
        <v>0</v>
      </c>
      <c r="G115" s="16">
        <v>-1245</v>
      </c>
      <c r="H115" s="3">
        <f t="shared" si="14"/>
        <v>0</v>
      </c>
      <c r="I115" s="4" cm="1">
        <f t="array" ref="I115">_xlfn.IFS(C115="",0,G115=0,0,E115&gt;G115,F115-H115,E115&lt;G115,0,E115=G115,0)</f>
        <v>0</v>
      </c>
      <c r="K115" s="123"/>
    </row>
    <row r="116" spans="1:11" ht="25.5" x14ac:dyDescent="0.3">
      <c r="A116" s="165"/>
      <c r="B116" s="66">
        <v>42</v>
      </c>
      <c r="C116" s="118"/>
      <c r="D116" s="1" t="s">
        <v>44</v>
      </c>
      <c r="E116" s="16">
        <v>-1288</v>
      </c>
      <c r="F116" s="86">
        <f t="shared" si="19"/>
        <v>0</v>
      </c>
      <c r="G116" s="16">
        <v>-1288</v>
      </c>
      <c r="H116" s="3">
        <f t="shared" si="14"/>
        <v>0</v>
      </c>
      <c r="I116" s="4" cm="1">
        <f t="array" ref="I116">_xlfn.IFS(C116="",0,G116=0,0,E116&gt;G116,F116-H116,E116&lt;G116,0,E116=G116,0)</f>
        <v>0</v>
      </c>
      <c r="K116" s="123"/>
    </row>
    <row r="117" spans="1:11" ht="25.5" x14ac:dyDescent="0.3">
      <c r="A117" s="165"/>
      <c r="B117" s="66">
        <v>43</v>
      </c>
      <c r="C117" s="118"/>
      <c r="D117" s="1" t="s">
        <v>45</v>
      </c>
      <c r="E117" s="16">
        <v>2242</v>
      </c>
      <c r="F117" s="86">
        <f t="shared" si="19"/>
        <v>0</v>
      </c>
      <c r="G117" s="16">
        <v>2242</v>
      </c>
      <c r="H117" s="3">
        <f t="shared" si="14"/>
        <v>0</v>
      </c>
      <c r="I117" s="4" cm="1">
        <f t="array" ref="I117">_xlfn.IFS(C117="",0,G117=0,0,E117&gt;G117,F117-H117,E117&lt;G117,0,E117=G117,0)</f>
        <v>0</v>
      </c>
      <c r="K117" s="123"/>
    </row>
    <row r="118" spans="1:11" ht="25.5" x14ac:dyDescent="0.3">
      <c r="A118" s="165"/>
      <c r="B118" s="66">
        <v>44</v>
      </c>
      <c r="C118" s="118"/>
      <c r="D118" s="1" t="s">
        <v>46</v>
      </c>
      <c r="E118" s="16">
        <v>2292</v>
      </c>
      <c r="F118" s="86">
        <f t="shared" si="19"/>
        <v>0</v>
      </c>
      <c r="G118" s="16">
        <v>2292</v>
      </c>
      <c r="H118" s="3">
        <f t="shared" si="14"/>
        <v>0</v>
      </c>
      <c r="I118" s="4" cm="1">
        <f t="array" ref="I118">_xlfn.IFS(C118="",0,G118=0,0,E118&gt;G118,F118-H118,E118&lt;G118,0,E118=G118,0)</f>
        <v>0</v>
      </c>
      <c r="K118" s="123"/>
    </row>
    <row r="119" spans="1:11" ht="25.5" x14ac:dyDescent="0.3">
      <c r="A119" s="165"/>
      <c r="B119" s="66">
        <v>45</v>
      </c>
      <c r="C119" s="118"/>
      <c r="D119" s="1" t="s">
        <v>0</v>
      </c>
      <c r="E119" s="16">
        <v>-1904</v>
      </c>
      <c r="F119" s="86">
        <f t="shared" si="19"/>
        <v>0</v>
      </c>
      <c r="G119" s="16">
        <v>-1904</v>
      </c>
      <c r="H119" s="3">
        <f t="shared" si="14"/>
        <v>0</v>
      </c>
      <c r="I119" s="4" cm="1">
        <f t="array" ref="I119">_xlfn.IFS(C119="",0,G119=0,0,E119&gt;G119,F119-H119,E119&lt;G119,0,E119=G119,0)</f>
        <v>0</v>
      </c>
      <c r="K119" s="123"/>
    </row>
    <row r="120" spans="1:11" ht="25.5" x14ac:dyDescent="0.3">
      <c r="A120" s="165"/>
      <c r="B120" s="66">
        <v>46</v>
      </c>
      <c r="C120" s="118"/>
      <c r="D120" s="1" t="s">
        <v>1</v>
      </c>
      <c r="E120" s="16">
        <v>-1947</v>
      </c>
      <c r="F120" s="86">
        <f t="shared" si="19"/>
        <v>0</v>
      </c>
      <c r="G120" s="16">
        <v>-1947</v>
      </c>
      <c r="H120" s="3">
        <f t="shared" si="14"/>
        <v>0</v>
      </c>
      <c r="I120" s="4" cm="1">
        <f t="array" ref="I120">_xlfn.IFS(C120="",0,G120=0,0,E120&gt;G120,F120-H120,E120&lt;G120,0,E120=G120,0)</f>
        <v>0</v>
      </c>
      <c r="K120" s="123"/>
    </row>
    <row r="121" spans="1:11" ht="14" x14ac:dyDescent="0.3">
      <c r="A121" s="165"/>
      <c r="B121" s="66">
        <v>47</v>
      </c>
      <c r="C121" s="118"/>
      <c r="D121" s="11" t="s">
        <v>2</v>
      </c>
      <c r="E121" s="16">
        <v>1899</v>
      </c>
      <c r="F121" s="86">
        <f>C121*E121</f>
        <v>0</v>
      </c>
      <c r="G121" s="16">
        <v>1899</v>
      </c>
      <c r="H121" s="3">
        <f t="shared" si="14"/>
        <v>0</v>
      </c>
      <c r="I121" s="4" cm="1">
        <f t="array" ref="I121">_xlfn.IFS(C121="",0,G121=0,0,E121&gt;G121,F121-H121,E121&lt;G121,0,E121=G121,0)</f>
        <v>0</v>
      </c>
      <c r="K121" s="123"/>
    </row>
    <row r="122" spans="1:11" ht="14" x14ac:dyDescent="0.3">
      <c r="A122" s="165"/>
      <c r="B122" s="66">
        <v>48</v>
      </c>
      <c r="C122" s="118"/>
      <c r="D122" s="11" t="s">
        <v>3</v>
      </c>
      <c r="E122" s="16">
        <v>1950</v>
      </c>
      <c r="F122" s="86">
        <f t="shared" si="19"/>
        <v>0</v>
      </c>
      <c r="G122" s="16">
        <v>1950</v>
      </c>
      <c r="H122" s="3">
        <f t="shared" si="14"/>
        <v>0</v>
      </c>
      <c r="I122" s="4" cm="1">
        <f t="array" ref="I122">_xlfn.IFS(C122="",0,G122=0,0,E122&gt;G122,F122-H122,E122&lt;G122,0,E122=G122,0)</f>
        <v>0</v>
      </c>
      <c r="K122" s="123"/>
    </row>
    <row r="123" spans="1:11" ht="14" x14ac:dyDescent="0.3">
      <c r="A123" s="165"/>
      <c r="B123" s="66">
        <v>49</v>
      </c>
      <c r="C123" s="118"/>
      <c r="D123" s="11" t="s">
        <v>4</v>
      </c>
      <c r="E123" s="16">
        <v>-1613</v>
      </c>
      <c r="F123" s="86">
        <f t="shared" si="19"/>
        <v>0</v>
      </c>
      <c r="G123" s="16">
        <v>-1613</v>
      </c>
      <c r="H123" s="3">
        <f t="shared" si="14"/>
        <v>0</v>
      </c>
      <c r="I123" s="4" cm="1">
        <f t="array" ref="I123">_xlfn.IFS(C123="",0,G123=0,0,E123&gt;G123,F123-H123,E123&lt;G123,0,E123=G123,0)</f>
        <v>0</v>
      </c>
      <c r="K123" s="123"/>
    </row>
    <row r="124" spans="1:11" ht="14" x14ac:dyDescent="0.3">
      <c r="A124" s="165"/>
      <c r="B124" s="66">
        <v>50</v>
      </c>
      <c r="C124" s="118"/>
      <c r="D124" s="15" t="s">
        <v>5</v>
      </c>
      <c r="E124" s="18">
        <v>-1656</v>
      </c>
      <c r="F124" s="86">
        <f t="shared" si="19"/>
        <v>0</v>
      </c>
      <c r="G124" s="18">
        <v>-1656</v>
      </c>
      <c r="H124" s="3">
        <f t="shared" si="14"/>
        <v>0</v>
      </c>
      <c r="I124" s="4" cm="1">
        <f t="array" ref="I124">_xlfn.IFS(C124="",0,G124=0,0,E124&gt;G124,F124-H124,E124&lt;G124,0,E124=G124,0)</f>
        <v>0</v>
      </c>
      <c r="K124" s="123"/>
    </row>
    <row r="125" spans="1:11" ht="25.5" x14ac:dyDescent="0.3">
      <c r="A125" s="165"/>
      <c r="B125" s="66">
        <v>51</v>
      </c>
      <c r="C125" s="118"/>
      <c r="D125" s="1" t="s">
        <v>6</v>
      </c>
      <c r="E125" s="16">
        <v>2408</v>
      </c>
      <c r="F125" s="86">
        <f t="shared" si="19"/>
        <v>0</v>
      </c>
      <c r="G125" s="16">
        <v>2408</v>
      </c>
      <c r="H125" s="3">
        <f t="shared" si="14"/>
        <v>0</v>
      </c>
      <c r="I125" s="4" cm="1">
        <f t="array" ref="I125">_xlfn.IFS(C125="",0,G125=0,0,E125&gt;G125,F125-H125,E125&lt;G125,0,E125=G125,0)</f>
        <v>0</v>
      </c>
      <c r="K125" s="123"/>
    </row>
    <row r="126" spans="1:11" ht="25.5" x14ac:dyDescent="0.3">
      <c r="A126" s="165"/>
      <c r="B126" s="66">
        <v>52</v>
      </c>
      <c r="C126" s="118"/>
      <c r="D126" s="1" t="s">
        <v>7</v>
      </c>
      <c r="E126" s="16">
        <v>2458</v>
      </c>
      <c r="F126" s="86">
        <f t="shared" si="19"/>
        <v>0</v>
      </c>
      <c r="G126" s="16">
        <v>2458</v>
      </c>
      <c r="H126" s="3">
        <f t="shared" si="14"/>
        <v>0</v>
      </c>
      <c r="I126" s="4" cm="1">
        <f t="array" ref="I126">_xlfn.IFS(C126="",0,G126=0,0,E126&gt;G126,F126-H126,E126&lt;G126,0,E126=G126,0)</f>
        <v>0</v>
      </c>
      <c r="K126" s="123"/>
    </row>
    <row r="127" spans="1:11" ht="25.5" x14ac:dyDescent="0.3">
      <c r="A127" s="165"/>
      <c r="B127" s="66">
        <v>53</v>
      </c>
      <c r="C127" s="118"/>
      <c r="D127" s="11" t="s">
        <v>8</v>
      </c>
      <c r="E127" s="16">
        <v>-2046</v>
      </c>
      <c r="F127" s="86">
        <f t="shared" si="19"/>
        <v>0</v>
      </c>
      <c r="G127" s="16">
        <v>-2046</v>
      </c>
      <c r="H127" s="3">
        <f t="shared" si="14"/>
        <v>0</v>
      </c>
      <c r="I127" s="4" cm="1">
        <f t="array" ref="I127">_xlfn.IFS(C127="",0,G127=0,0,E127&gt;G127,F127-H127,E127&lt;G127,0,E127=G127,0)</f>
        <v>0</v>
      </c>
      <c r="K127" s="123"/>
    </row>
    <row r="128" spans="1:11" ht="25.5" x14ac:dyDescent="0.3">
      <c r="A128" s="165"/>
      <c r="B128" s="66">
        <v>54</v>
      </c>
      <c r="C128" s="118"/>
      <c r="D128" s="11" t="s">
        <v>9</v>
      </c>
      <c r="E128" s="18">
        <v>-2090</v>
      </c>
      <c r="F128" s="86">
        <f t="shared" si="19"/>
        <v>0</v>
      </c>
      <c r="G128" s="18">
        <v>-2090</v>
      </c>
      <c r="H128" s="3">
        <f t="shared" si="14"/>
        <v>0</v>
      </c>
      <c r="I128" s="4" cm="1">
        <f t="array" ref="I128">_xlfn.IFS(C128="",0,G128=0,0,E128&gt;G128,F128-H128,E128&lt;G128,0,E128=G128,0)</f>
        <v>0</v>
      </c>
      <c r="K128" s="123"/>
    </row>
    <row r="129" spans="1:11" ht="25.5" x14ac:dyDescent="0.3">
      <c r="A129" s="165"/>
      <c r="B129" s="66">
        <v>55</v>
      </c>
      <c r="C129" s="118"/>
      <c r="D129" s="17" t="s">
        <v>10</v>
      </c>
      <c r="E129" s="16">
        <v>3068</v>
      </c>
      <c r="F129" s="86">
        <f t="shared" si="19"/>
        <v>0</v>
      </c>
      <c r="G129" s="16">
        <v>3068</v>
      </c>
      <c r="H129" s="3">
        <f t="shared" si="14"/>
        <v>0</v>
      </c>
      <c r="I129" s="4" cm="1">
        <f t="array" ref="I129">_xlfn.IFS(C129="",0,G129=0,0,E129&gt;G129,F129-H129,E129&lt;G129,0,E129=G129,0)</f>
        <v>0</v>
      </c>
      <c r="K129" s="123"/>
    </row>
    <row r="130" spans="1:11" ht="25.5" x14ac:dyDescent="0.3">
      <c r="A130" s="165"/>
      <c r="B130" s="66">
        <v>56</v>
      </c>
      <c r="C130" s="118"/>
      <c r="D130" s="19" t="s">
        <v>11</v>
      </c>
      <c r="E130" s="18">
        <v>3118</v>
      </c>
      <c r="F130" s="86">
        <f t="shared" si="19"/>
        <v>0</v>
      </c>
      <c r="G130" s="18">
        <v>3118</v>
      </c>
      <c r="H130" s="3">
        <f t="shared" si="14"/>
        <v>0</v>
      </c>
      <c r="I130" s="4" cm="1">
        <f t="array" ref="I130">_xlfn.IFS(C130="",0,G130=0,0,E130&gt;G130,F130-H130,E130&lt;G130,0,E130=G130,0)</f>
        <v>0</v>
      </c>
      <c r="K130" s="123"/>
    </row>
    <row r="131" spans="1:11" ht="13" hidden="1" x14ac:dyDescent="0.3">
      <c r="A131" s="165"/>
      <c r="B131" s="66">
        <v>57</v>
      </c>
      <c r="C131" s="118"/>
      <c r="D131" s="90" t="s">
        <v>177</v>
      </c>
      <c r="E131" s="16">
        <v>0</v>
      </c>
      <c r="F131" s="86"/>
      <c r="G131" s="16">
        <v>0</v>
      </c>
      <c r="H131" s="3"/>
      <c r="I131" s="4"/>
      <c r="K131" s="123"/>
    </row>
    <row r="132" spans="1:11" ht="23" x14ac:dyDescent="0.3">
      <c r="A132" s="165"/>
      <c r="B132" s="66">
        <v>58</v>
      </c>
      <c r="C132" s="118"/>
      <c r="D132" s="93" t="s">
        <v>165</v>
      </c>
      <c r="E132" s="94">
        <v>-7231</v>
      </c>
      <c r="F132" s="86">
        <f t="shared" si="19"/>
        <v>0</v>
      </c>
      <c r="G132" s="94">
        <v>-7231</v>
      </c>
      <c r="H132" s="3">
        <f t="shared" si="14"/>
        <v>0</v>
      </c>
      <c r="I132" s="4" cm="1">
        <f t="array" ref="I132">_xlfn.IFS(C132="",0,G132=0,0,E132&gt;G132,F132-H132,E132&lt;G132,0,E132=G132,0)</f>
        <v>0</v>
      </c>
      <c r="K132" s="123"/>
    </row>
    <row r="133" spans="1:11" ht="23" x14ac:dyDescent="0.3">
      <c r="A133" s="165"/>
      <c r="B133" s="66">
        <v>59</v>
      </c>
      <c r="C133" s="118"/>
      <c r="D133" s="15" t="s">
        <v>191</v>
      </c>
      <c r="E133" s="18">
        <v>15889</v>
      </c>
      <c r="F133" s="86">
        <f t="shared" ref="F133" si="20">C133*E133</f>
        <v>0</v>
      </c>
      <c r="G133" s="18">
        <v>15889</v>
      </c>
      <c r="H133" s="3">
        <f t="shared" si="14"/>
        <v>0</v>
      </c>
      <c r="I133" s="4" cm="1">
        <f t="array" ref="I133">_xlfn.IFS(C133="",0,G133=0,0,E133&gt;G133,F133-H133,E133&lt;G133,0,E133=G133,0)</f>
        <v>0</v>
      </c>
      <c r="K133" s="123"/>
    </row>
    <row r="134" spans="1:11" ht="23" x14ac:dyDescent="0.3">
      <c r="A134" s="165"/>
      <c r="B134" s="66">
        <v>60</v>
      </c>
      <c r="C134" s="118"/>
      <c r="D134" s="15" t="s">
        <v>178</v>
      </c>
      <c r="E134" s="18">
        <v>29188</v>
      </c>
      <c r="F134" s="86">
        <f t="shared" si="19"/>
        <v>0</v>
      </c>
      <c r="G134" s="18">
        <v>29188</v>
      </c>
      <c r="H134" s="3">
        <f t="shared" si="14"/>
        <v>0</v>
      </c>
      <c r="I134" s="4" cm="1">
        <f t="array" ref="I134">_xlfn.IFS(C134="",0,G134=0,0,E134&gt;G134,F134-H134,E134&lt;G134,0,E134=G134,0)</f>
        <v>0</v>
      </c>
      <c r="K134" s="123"/>
    </row>
    <row r="135" spans="1:11" ht="23" x14ac:dyDescent="0.3">
      <c r="A135" s="165"/>
      <c r="B135" s="66">
        <v>61</v>
      </c>
      <c r="C135" s="118"/>
      <c r="D135" s="15" t="s">
        <v>179</v>
      </c>
      <c r="E135" s="18">
        <v>29894</v>
      </c>
      <c r="F135" s="86">
        <f t="shared" si="19"/>
        <v>0</v>
      </c>
      <c r="G135" s="18">
        <v>29894</v>
      </c>
      <c r="H135" s="3">
        <f t="shared" si="14"/>
        <v>0</v>
      </c>
      <c r="I135" s="4" cm="1">
        <f t="array" ref="I135">_xlfn.IFS(C135="",0,G135=0,0,E135&gt;G135,F135-H135,E135&lt;G135,0,E135=G135,0)</f>
        <v>0</v>
      </c>
      <c r="K135" s="123"/>
    </row>
    <row r="136" spans="1:11" ht="13" x14ac:dyDescent="0.3">
      <c r="A136" s="165"/>
      <c r="B136" s="66">
        <v>62</v>
      </c>
      <c r="C136" s="118"/>
      <c r="D136" s="11" t="s">
        <v>54</v>
      </c>
      <c r="E136" s="16">
        <v>932</v>
      </c>
      <c r="F136" s="86">
        <f t="shared" si="19"/>
        <v>0</v>
      </c>
      <c r="G136" s="16">
        <v>932</v>
      </c>
      <c r="H136" s="3">
        <f t="shared" si="14"/>
        <v>0</v>
      </c>
      <c r="I136" s="4" cm="1">
        <f t="array" ref="I136">_xlfn.IFS(C136="",0,G136=0,0,E136&gt;G136,F136-H136,E136&lt;G136,0,E136=G136,0)</f>
        <v>0</v>
      </c>
      <c r="K136" s="123"/>
    </row>
    <row r="137" spans="1:11" ht="13" x14ac:dyDescent="0.3">
      <c r="A137" s="165"/>
      <c r="B137" s="66">
        <v>63</v>
      </c>
      <c r="C137" s="118"/>
      <c r="D137" s="11" t="s">
        <v>29</v>
      </c>
      <c r="E137" s="16">
        <v>509</v>
      </c>
      <c r="F137" s="86">
        <f t="shared" si="19"/>
        <v>0</v>
      </c>
      <c r="G137" s="16">
        <v>509</v>
      </c>
      <c r="H137" s="3">
        <f t="shared" si="14"/>
        <v>0</v>
      </c>
      <c r="I137" s="4" cm="1">
        <f t="array" ref="I137">_xlfn.IFS(C137="",0,G137=0,0,E137&gt;G137,F137-H137,E137&lt;G137,0,E137=G137,0)</f>
        <v>0</v>
      </c>
      <c r="K137" s="123"/>
    </row>
    <row r="138" spans="1:11" ht="13" x14ac:dyDescent="0.3">
      <c r="A138" s="165"/>
      <c r="B138" s="66">
        <v>64</v>
      </c>
      <c r="C138" s="118"/>
      <c r="D138" s="11" t="s">
        <v>23</v>
      </c>
      <c r="E138" s="16">
        <v>3449</v>
      </c>
      <c r="F138" s="86">
        <f t="shared" si="19"/>
        <v>0</v>
      </c>
      <c r="G138" s="16">
        <v>3449</v>
      </c>
      <c r="H138" s="3">
        <f t="shared" si="14"/>
        <v>0</v>
      </c>
      <c r="I138" s="4" cm="1">
        <f t="array" ref="I138">_xlfn.IFS(C138="",0,G138=0,0,E138&gt;G138,F138-H138,E138&lt;G138,0,E138=G138,0)</f>
        <v>0</v>
      </c>
      <c r="K138" s="123"/>
    </row>
    <row r="139" spans="1:11" ht="13" x14ac:dyDescent="0.3">
      <c r="A139" s="165"/>
      <c r="B139" s="66">
        <v>65</v>
      </c>
      <c r="C139" s="118"/>
      <c r="D139" s="11" t="s">
        <v>24</v>
      </c>
      <c r="E139" s="16">
        <v>4117</v>
      </c>
      <c r="F139" s="86">
        <f t="shared" si="19"/>
        <v>0</v>
      </c>
      <c r="G139" s="16">
        <v>4117</v>
      </c>
      <c r="H139" s="3">
        <f t="shared" si="14"/>
        <v>0</v>
      </c>
      <c r="I139" s="4" cm="1">
        <f t="array" ref="I139">_xlfn.IFS(C139="",0,G139=0,0,E139&gt;G139,F139-H139,E139&lt;G139,0,E139=G139,0)</f>
        <v>0</v>
      </c>
      <c r="K139" s="123"/>
    </row>
    <row r="140" spans="1:11" ht="13" x14ac:dyDescent="0.3">
      <c r="A140" s="165"/>
      <c r="B140" s="66">
        <v>66</v>
      </c>
      <c r="C140" s="118"/>
      <c r="D140" s="11" t="s">
        <v>25</v>
      </c>
      <c r="E140" s="16">
        <v>4886</v>
      </c>
      <c r="F140" s="86">
        <f t="shared" si="19"/>
        <v>0</v>
      </c>
      <c r="G140" s="16">
        <v>4886</v>
      </c>
      <c r="H140" s="3">
        <f t="shared" si="14"/>
        <v>0</v>
      </c>
      <c r="I140" s="4" cm="1">
        <f t="array" ref="I140">_xlfn.IFS(C140="",0,G140=0,0,E140&gt;G140,F140-H140,E140&lt;G140,0,E140=G140,0)</f>
        <v>0</v>
      </c>
      <c r="K140" s="123"/>
    </row>
    <row r="141" spans="1:11" ht="13" x14ac:dyDescent="0.3">
      <c r="A141" s="165"/>
      <c r="B141" s="66">
        <v>67</v>
      </c>
      <c r="C141" s="118"/>
      <c r="D141" s="11" t="s">
        <v>26</v>
      </c>
      <c r="E141" s="16">
        <v>1335</v>
      </c>
      <c r="F141" s="86">
        <f t="shared" si="19"/>
        <v>0</v>
      </c>
      <c r="G141" s="16">
        <v>1335</v>
      </c>
      <c r="H141" s="3">
        <f t="shared" si="14"/>
        <v>0</v>
      </c>
      <c r="I141" s="4" cm="1">
        <f t="array" ref="I141">_xlfn.IFS(C141="",0,G141=0,0,E141&gt;G141,F141-H141,E141&lt;G141,0,E141=G141,0)</f>
        <v>0</v>
      </c>
      <c r="K141" s="123"/>
    </row>
    <row r="142" spans="1:11" ht="13" x14ac:dyDescent="0.3">
      <c r="A142" s="165"/>
      <c r="B142" s="66">
        <v>68</v>
      </c>
      <c r="C142" s="118"/>
      <c r="D142" s="11" t="s">
        <v>27</v>
      </c>
      <c r="E142" s="16">
        <v>389</v>
      </c>
      <c r="F142" s="86">
        <f t="shared" si="19"/>
        <v>0</v>
      </c>
      <c r="G142" s="16">
        <v>389</v>
      </c>
      <c r="H142" s="3">
        <f t="shared" si="14"/>
        <v>0</v>
      </c>
      <c r="I142" s="4" cm="1">
        <f t="array" ref="I142">_xlfn.IFS(C142="",0,G142=0,0,E142&gt;G142,F142-H142,E142&lt;G142,0,E142=G142,0)</f>
        <v>0</v>
      </c>
      <c r="K142" s="123"/>
    </row>
    <row r="143" spans="1:11" ht="13" x14ac:dyDescent="0.3">
      <c r="A143" s="165"/>
      <c r="B143" s="66">
        <v>69</v>
      </c>
      <c r="C143" s="118"/>
      <c r="D143" s="11" t="s">
        <v>28</v>
      </c>
      <c r="E143" s="16">
        <v>373</v>
      </c>
      <c r="F143" s="86">
        <f t="shared" si="19"/>
        <v>0</v>
      </c>
      <c r="G143" s="16">
        <v>373</v>
      </c>
      <c r="H143" s="3">
        <f t="shared" ref="H143:H151" si="21">IF(F143&lt;G143*C143,F143,(G143*C143))</f>
        <v>0</v>
      </c>
      <c r="I143" s="4" cm="1">
        <f t="array" ref="I143">_xlfn.IFS(C143="",0,G143=0,0,E143&gt;G143,F143-H143,E143&lt;G143,0,E143=G143,0)</f>
        <v>0</v>
      </c>
      <c r="K143" s="123"/>
    </row>
    <row r="144" spans="1:11" ht="23" x14ac:dyDescent="0.3">
      <c r="A144" s="165"/>
      <c r="B144" s="66">
        <v>70</v>
      </c>
      <c r="C144" s="118"/>
      <c r="D144" s="11" t="s">
        <v>12</v>
      </c>
      <c r="E144" s="16">
        <v>504</v>
      </c>
      <c r="F144" s="86">
        <f t="shared" si="19"/>
        <v>0</v>
      </c>
      <c r="G144" s="16">
        <v>504</v>
      </c>
      <c r="H144" s="3">
        <f t="shared" si="21"/>
        <v>0</v>
      </c>
      <c r="I144" s="4" cm="1">
        <f t="array" ref="I144">_xlfn.IFS(C144="",0,G144=0,0,E144&gt;G144,F144-H144,E144&lt;G144,0,E144=G144,0)</f>
        <v>0</v>
      </c>
      <c r="K144" s="123"/>
    </row>
    <row r="145" spans="1:11" ht="13" x14ac:dyDescent="0.3">
      <c r="A145" s="165"/>
      <c r="B145" s="66">
        <v>71</v>
      </c>
      <c r="C145" s="118"/>
      <c r="D145" s="11" t="s">
        <v>167</v>
      </c>
      <c r="E145" s="22">
        <v>-665</v>
      </c>
      <c r="F145" s="86">
        <f t="shared" si="19"/>
        <v>0</v>
      </c>
      <c r="G145" s="22">
        <v>-665</v>
      </c>
      <c r="H145" s="3">
        <f t="shared" si="21"/>
        <v>0</v>
      </c>
      <c r="I145" s="4" cm="1">
        <f t="array" ref="I145">_xlfn.IFS(C145="",0,G145=0,0,E145&gt;G145,F145-H145,E145&lt;G145,0,E145=G145,0)</f>
        <v>0</v>
      </c>
      <c r="K145" s="123"/>
    </row>
    <row r="146" spans="1:11" ht="23" x14ac:dyDescent="0.3">
      <c r="A146" s="165"/>
      <c r="B146" s="66">
        <v>72</v>
      </c>
      <c r="C146" s="118"/>
      <c r="D146" s="24" t="s">
        <v>131</v>
      </c>
      <c r="E146" s="16">
        <v>1360</v>
      </c>
      <c r="F146" s="86">
        <f t="shared" si="19"/>
        <v>0</v>
      </c>
      <c r="G146" s="16">
        <v>1360</v>
      </c>
      <c r="H146" s="3">
        <f t="shared" si="21"/>
        <v>0</v>
      </c>
      <c r="I146" s="4" cm="1">
        <f t="array" ref="I146">_xlfn.IFS(C146="",0,G146=0,0,E146&gt;G146,F146-H146,E146&lt;G146,0,E146=G146,0)</f>
        <v>0</v>
      </c>
      <c r="K146" s="123"/>
    </row>
    <row r="147" spans="1:11" ht="23" x14ac:dyDescent="0.3">
      <c r="A147" s="165"/>
      <c r="B147" s="66">
        <v>73</v>
      </c>
      <c r="C147" s="118"/>
      <c r="D147" s="24" t="s">
        <v>132</v>
      </c>
      <c r="E147" s="16">
        <v>1360</v>
      </c>
      <c r="F147" s="13">
        <f>C147*E147</f>
        <v>0</v>
      </c>
      <c r="G147" s="16">
        <v>1360</v>
      </c>
      <c r="H147" s="3">
        <f t="shared" si="21"/>
        <v>0</v>
      </c>
      <c r="I147" s="4" cm="1">
        <f t="array" ref="I147">_xlfn.IFS(C147="",0,G147=0,0,E147&gt;G147,F147-H147,E147&lt;G147,0,E147=G147,0)</f>
        <v>0</v>
      </c>
      <c r="K147" s="123"/>
    </row>
    <row r="148" spans="1:11" ht="13" x14ac:dyDescent="0.3">
      <c r="A148" s="165"/>
      <c r="B148" s="66">
        <v>74</v>
      </c>
      <c r="C148" s="118"/>
      <c r="D148" s="24" t="s">
        <v>135</v>
      </c>
      <c r="E148" s="16">
        <v>202</v>
      </c>
      <c r="F148" s="13">
        <f t="shared" ref="F148:F151" si="22">C148*E148</f>
        <v>0</v>
      </c>
      <c r="G148" s="16">
        <v>202</v>
      </c>
      <c r="H148" s="3">
        <f t="shared" si="21"/>
        <v>0</v>
      </c>
      <c r="I148" s="4" cm="1">
        <f t="array" ref="I148">_xlfn.IFS(C148="",0,G148=0,0,E148&gt;G148,F148-H148,E148&lt;G148,0,E148=G148,0)</f>
        <v>0</v>
      </c>
      <c r="K148" s="123"/>
    </row>
    <row r="149" spans="1:11" ht="13" x14ac:dyDescent="0.3">
      <c r="A149" s="165"/>
      <c r="B149" s="66">
        <v>75</v>
      </c>
      <c r="C149" s="118"/>
      <c r="D149" s="24" t="s">
        <v>146</v>
      </c>
      <c r="E149" s="16">
        <v>131</v>
      </c>
      <c r="F149" s="13">
        <f t="shared" ref="F149:F150" si="23">C149*E149</f>
        <v>0</v>
      </c>
      <c r="G149" s="16">
        <v>131</v>
      </c>
      <c r="H149" s="3">
        <f t="shared" si="21"/>
        <v>0</v>
      </c>
      <c r="I149" s="4" cm="1">
        <f t="array" ref="I149">_xlfn.IFS(C149="",0,G149=0,0,E149&gt;G149,F149-H149,E149&lt;G149,0,E149=G149,0)</f>
        <v>0</v>
      </c>
      <c r="K149" s="123"/>
    </row>
    <row r="150" spans="1:11" ht="13" x14ac:dyDescent="0.3">
      <c r="A150" s="165"/>
      <c r="B150" s="66">
        <v>76</v>
      </c>
      <c r="C150" s="118"/>
      <c r="D150" s="24" t="s">
        <v>171</v>
      </c>
      <c r="E150" s="16">
        <v>0</v>
      </c>
      <c r="F150" s="13">
        <f t="shared" si="23"/>
        <v>0</v>
      </c>
      <c r="G150" s="16">
        <v>0</v>
      </c>
      <c r="H150" s="3">
        <f t="shared" ref="H150" si="24">IF(F150&lt;G150*C150,F150,(G150*C150))</f>
        <v>0</v>
      </c>
      <c r="I150" s="4" cm="1">
        <f t="array" ref="I150">_xlfn.IFS(C150="",0,G150=0,0,E150&gt;G150,F150-H150,E150&lt;G150,0,E150=G150,0)</f>
        <v>0</v>
      </c>
      <c r="K150" s="123"/>
    </row>
    <row r="151" spans="1:11" ht="13" x14ac:dyDescent="0.3">
      <c r="A151" s="165"/>
      <c r="B151" s="66">
        <v>77</v>
      </c>
      <c r="C151" s="118"/>
      <c r="D151" s="24" t="s">
        <v>136</v>
      </c>
      <c r="E151" s="16">
        <v>3073</v>
      </c>
      <c r="F151" s="13">
        <f t="shared" si="22"/>
        <v>0</v>
      </c>
      <c r="G151" s="16">
        <v>3073</v>
      </c>
      <c r="H151" s="3">
        <f t="shared" si="21"/>
        <v>0</v>
      </c>
      <c r="I151" s="4" cm="1">
        <f t="array" ref="I151">_xlfn.IFS(C151="",0,G151=0,0,E151&gt;G151,F151-H151,E151&lt;G151,0,E151=G151,0)</f>
        <v>0</v>
      </c>
      <c r="K151" s="123"/>
    </row>
    <row r="152" spans="1:11" ht="13" x14ac:dyDescent="0.3">
      <c r="A152" s="165"/>
      <c r="B152" s="66">
        <v>78</v>
      </c>
      <c r="C152" s="118"/>
      <c r="D152" s="95" t="s">
        <v>170</v>
      </c>
      <c r="E152" s="18">
        <v>45</v>
      </c>
      <c r="F152" s="13">
        <f t="shared" ref="F152:F153" si="25">C152*E152</f>
        <v>0</v>
      </c>
      <c r="G152" s="18">
        <v>45</v>
      </c>
      <c r="H152" s="3">
        <f t="shared" ref="H152" si="26">IF(F152&lt;G152*C152,F152,(G152*C152))</f>
        <v>0</v>
      </c>
      <c r="I152" s="4" cm="1">
        <f t="array" ref="I152">_xlfn.IFS(C152="",0,G152=0,0,E152&gt;G152,F152-H152,E152&lt;G152,0,E152=G152,0)</f>
        <v>0</v>
      </c>
      <c r="K152" s="123"/>
    </row>
    <row r="153" spans="1:11" ht="13" x14ac:dyDescent="0.3">
      <c r="A153" s="165"/>
      <c r="B153" s="66">
        <v>79</v>
      </c>
      <c r="C153" s="118"/>
      <c r="D153" s="90" t="s">
        <v>172</v>
      </c>
      <c r="E153" s="16">
        <v>475</v>
      </c>
      <c r="F153" s="13">
        <f t="shared" si="25"/>
        <v>0</v>
      </c>
      <c r="G153" s="16">
        <v>475</v>
      </c>
      <c r="H153" s="3">
        <f t="shared" ref="H153" si="27">IF(F153&lt;G153*C153,F153,(G153*C153))</f>
        <v>0</v>
      </c>
      <c r="I153" s="4" cm="1">
        <f t="array" ref="I153">_xlfn.IFS(C153="",0,G153=0,0,E153&gt;G153,F153-H153,E153&lt;G153,0,E153=G153,0)</f>
        <v>0</v>
      </c>
      <c r="K153" s="123"/>
    </row>
    <row r="154" spans="1:11" ht="13" x14ac:dyDescent="0.3">
      <c r="A154" s="165"/>
      <c r="B154" s="66"/>
      <c r="C154" s="67"/>
      <c r="D154" s="192" t="s">
        <v>30</v>
      </c>
      <c r="E154" s="193"/>
      <c r="F154" s="13">
        <f>SUM(F75:F153)</f>
        <v>0</v>
      </c>
      <c r="G154" s="18"/>
      <c r="H154" s="6">
        <f>SUM(H75:H153)</f>
        <v>0</v>
      </c>
      <c r="I154" s="4">
        <f>F154-H154</f>
        <v>0</v>
      </c>
    </row>
    <row r="155" spans="1:11" ht="13" x14ac:dyDescent="0.3">
      <c r="A155" s="165"/>
      <c r="B155" s="68"/>
      <c r="C155" s="68"/>
      <c r="D155" s="69"/>
      <c r="E155" s="20" t="s">
        <v>94</v>
      </c>
      <c r="F155" s="7">
        <f>F72+F154</f>
        <v>0</v>
      </c>
      <c r="G155" s="7"/>
      <c r="H155" s="7">
        <f>H72+H154</f>
        <v>0</v>
      </c>
      <c r="I155" s="4">
        <f>F155-H155</f>
        <v>0</v>
      </c>
    </row>
    <row r="156" spans="1:11" ht="13" x14ac:dyDescent="0.3">
      <c r="A156" s="73" t="s">
        <v>125</v>
      </c>
      <c r="B156" s="149" t="s">
        <v>149</v>
      </c>
      <c r="C156" s="150"/>
      <c r="D156" s="150"/>
      <c r="E156" s="150"/>
      <c r="F156" s="150"/>
      <c r="G156" s="150"/>
      <c r="H156" s="150"/>
      <c r="I156" s="151"/>
    </row>
    <row r="157" spans="1:11" ht="26.15" customHeight="1" x14ac:dyDescent="0.3">
      <c r="A157" s="152" t="s">
        <v>150</v>
      </c>
      <c r="B157" s="74"/>
      <c r="C157" s="106" t="s">
        <v>73</v>
      </c>
      <c r="D157" s="107" t="s">
        <v>112</v>
      </c>
      <c r="E157" s="108" t="s">
        <v>106</v>
      </c>
      <c r="F157" s="111" t="s">
        <v>72</v>
      </c>
      <c r="G157" s="109" t="s">
        <v>82</v>
      </c>
      <c r="H157" s="99" t="s">
        <v>75</v>
      </c>
      <c r="I157" s="112" t="s">
        <v>71</v>
      </c>
    </row>
    <row r="158" spans="1:11" ht="13" x14ac:dyDescent="0.3">
      <c r="A158" s="153"/>
      <c r="B158" s="75">
        <v>1</v>
      </c>
      <c r="C158" s="117"/>
      <c r="D158" s="76" t="s">
        <v>151</v>
      </c>
      <c r="E158" s="116"/>
      <c r="F158" s="4">
        <f t="shared" ref="F158:F166" si="28">C158*E158</f>
        <v>0</v>
      </c>
      <c r="G158" s="16">
        <v>3449</v>
      </c>
      <c r="H158" s="3">
        <f t="shared" ref="H158:H165" si="29">IF(F158&lt;G158*C158,F158,(G158*C158))</f>
        <v>0</v>
      </c>
      <c r="I158" s="4" cm="1">
        <f t="array" ref="I158">_xlfn.IFS(C158="",0,G158=0,0,E158&gt;G158,F158-H158,E158&lt;G158,0,E158=G158,0)</f>
        <v>0</v>
      </c>
    </row>
    <row r="159" spans="1:11" ht="13" x14ac:dyDescent="0.3">
      <c r="A159" s="153"/>
      <c r="B159" s="75">
        <v>2</v>
      </c>
      <c r="C159" s="117"/>
      <c r="D159" s="76" t="s">
        <v>152</v>
      </c>
      <c r="E159" s="116"/>
      <c r="F159" s="4">
        <f t="shared" si="28"/>
        <v>0</v>
      </c>
      <c r="G159" s="16">
        <v>4117</v>
      </c>
      <c r="H159" s="3">
        <f t="shared" si="29"/>
        <v>0</v>
      </c>
      <c r="I159" s="4" cm="1">
        <f t="array" ref="I159">_xlfn.IFS(C159="",0,G159=0,0,E159&gt;G159,F159-H159,E159&lt;G159,0,E159=G159,0)</f>
        <v>0</v>
      </c>
    </row>
    <row r="160" spans="1:11" ht="13" x14ac:dyDescent="0.3">
      <c r="A160" s="153"/>
      <c r="B160" s="75">
        <v>3</v>
      </c>
      <c r="C160" s="117"/>
      <c r="D160" s="76" t="s">
        <v>153</v>
      </c>
      <c r="E160" s="116"/>
      <c r="F160" s="4">
        <f t="shared" si="28"/>
        <v>0</v>
      </c>
      <c r="G160" s="16">
        <v>4886</v>
      </c>
      <c r="H160" s="3">
        <f t="shared" si="29"/>
        <v>0</v>
      </c>
      <c r="I160" s="4" cm="1">
        <f t="array" ref="I160">_xlfn.IFS(C160="",0,G160=0,0,E160&gt;G160,F160-H160,E160&lt;G160,0,E160=G160,0)</f>
        <v>0</v>
      </c>
    </row>
    <row r="161" spans="1:9" ht="13" x14ac:dyDescent="0.3">
      <c r="A161" s="153"/>
      <c r="B161" s="75">
        <v>4</v>
      </c>
      <c r="C161" s="117"/>
      <c r="D161" s="76" t="s">
        <v>154</v>
      </c>
      <c r="E161" s="116"/>
      <c r="F161" s="4">
        <f t="shared" si="28"/>
        <v>0</v>
      </c>
      <c r="G161" s="16">
        <v>1335</v>
      </c>
      <c r="H161" s="3">
        <f t="shared" si="29"/>
        <v>0</v>
      </c>
      <c r="I161" s="4" cm="1">
        <f t="array" ref="I161">_xlfn.IFS(C161="",0,G161=0,0,E161&gt;G161,F161-H161,E161&lt;G161,0,E161=G161,0)</f>
        <v>0</v>
      </c>
    </row>
    <row r="162" spans="1:9" ht="13" x14ac:dyDescent="0.3">
      <c r="A162" s="153"/>
      <c r="B162" s="75">
        <v>5</v>
      </c>
      <c r="C162" s="117"/>
      <c r="D162" s="76" t="s">
        <v>155</v>
      </c>
      <c r="E162" s="116"/>
      <c r="F162" s="4">
        <f t="shared" si="28"/>
        <v>0</v>
      </c>
      <c r="G162" s="16">
        <v>389</v>
      </c>
      <c r="H162" s="3">
        <f t="shared" si="29"/>
        <v>0</v>
      </c>
      <c r="I162" s="4" cm="1">
        <f t="array" ref="I162">_xlfn.IFS(C162="",0,G162=0,0,E162&gt;G162,F162-H162,E162&lt;G162,0,E162=G162,0)</f>
        <v>0</v>
      </c>
    </row>
    <row r="163" spans="1:9" ht="13" x14ac:dyDescent="0.3">
      <c r="A163" s="153"/>
      <c r="B163" s="75">
        <v>6</v>
      </c>
      <c r="C163" s="117"/>
      <c r="D163" s="76" t="s">
        <v>156</v>
      </c>
      <c r="E163" s="116"/>
      <c r="F163" s="4">
        <f t="shared" si="28"/>
        <v>0</v>
      </c>
      <c r="G163" s="16">
        <v>373</v>
      </c>
      <c r="H163" s="3">
        <f t="shared" si="29"/>
        <v>0</v>
      </c>
      <c r="I163" s="4" cm="1">
        <f t="array" ref="I163">_xlfn.IFS(C163="",0,G163=0,0,E163&gt;G163,F163-H163,E163&lt;G163,0,E163=G163,0)</f>
        <v>0</v>
      </c>
    </row>
    <row r="164" spans="1:9" ht="13" x14ac:dyDescent="0.3">
      <c r="A164" s="153"/>
      <c r="B164" s="75">
        <v>7</v>
      </c>
      <c r="C164" s="117"/>
      <c r="D164" s="77" t="s">
        <v>157</v>
      </c>
      <c r="E164" s="116"/>
      <c r="F164" s="4">
        <f t="shared" si="28"/>
        <v>0</v>
      </c>
      <c r="G164" s="78">
        <v>3073</v>
      </c>
      <c r="H164" s="3">
        <f t="shared" si="29"/>
        <v>0</v>
      </c>
      <c r="I164" s="4" cm="1">
        <f t="array" ref="I164">_xlfn.IFS(C164="",0,G164=0,0,E164&gt;G164,F164-H164,E164&lt;G164,0,E164=G164,0)</f>
        <v>0</v>
      </c>
    </row>
    <row r="165" spans="1:9" ht="13" x14ac:dyDescent="0.3">
      <c r="A165" s="153"/>
      <c r="B165" s="75">
        <v>8</v>
      </c>
      <c r="C165" s="117"/>
      <c r="D165" s="77" t="s">
        <v>164</v>
      </c>
      <c r="E165" s="116"/>
      <c r="F165" s="4">
        <f t="shared" si="28"/>
        <v>0</v>
      </c>
      <c r="G165" s="7">
        <v>3000</v>
      </c>
      <c r="H165" s="3">
        <f t="shared" si="29"/>
        <v>0</v>
      </c>
      <c r="I165" s="4" cm="1">
        <f t="array" ref="I165">_xlfn.IFS(C165="",0,G165=0,0,E165&gt;G165,F165-H165,E165&lt;G165,0,E165=G165,0)</f>
        <v>0</v>
      </c>
    </row>
    <row r="166" spans="1:9" ht="13" x14ac:dyDescent="0.3">
      <c r="A166" s="153"/>
      <c r="B166" s="75">
        <v>9</v>
      </c>
      <c r="C166" s="117"/>
      <c r="D166" s="77" t="s">
        <v>158</v>
      </c>
      <c r="E166" s="116"/>
      <c r="F166" s="4">
        <f t="shared" si="28"/>
        <v>0</v>
      </c>
      <c r="G166" s="205"/>
      <c r="H166" s="3">
        <f>F166</f>
        <v>0</v>
      </c>
      <c r="I166" s="4" cm="1">
        <f t="array" ref="I166">_xlfn.IFS(C166="",0,G166=0,0,E166&gt;G166,F166-H166,E166&lt;G166,0,E166=G166,0)</f>
        <v>0</v>
      </c>
    </row>
    <row r="167" spans="1:9" ht="23" x14ac:dyDescent="0.25">
      <c r="A167" s="154"/>
      <c r="B167" s="79"/>
      <c r="C167" s="79"/>
      <c r="D167" s="80"/>
      <c r="E167" s="81" t="s">
        <v>159</v>
      </c>
      <c r="F167" s="87">
        <f>SUM(F158:F166)</f>
        <v>0</v>
      </c>
      <c r="G167" s="206"/>
      <c r="H167" s="82">
        <f>SUM(H158:H166)</f>
        <v>0</v>
      </c>
      <c r="I167" s="82">
        <f>SUM(I158:I166)</f>
        <v>0</v>
      </c>
    </row>
    <row r="168" spans="1:9" ht="13" x14ac:dyDescent="0.3">
      <c r="A168" s="83" t="s">
        <v>104</v>
      </c>
      <c r="B168" s="155" t="s">
        <v>113</v>
      </c>
      <c r="C168" s="156"/>
      <c r="D168" s="156"/>
      <c r="E168" s="156"/>
      <c r="F168" s="156"/>
      <c r="G168" s="156"/>
      <c r="H168" s="156"/>
      <c r="I168" s="157"/>
    </row>
    <row r="169" spans="1:9" s="84" customFormat="1" ht="26.15" customHeight="1" x14ac:dyDescent="0.3">
      <c r="A169" s="158" t="s">
        <v>98</v>
      </c>
      <c r="B169" s="68"/>
      <c r="C169" s="100" t="s">
        <v>73</v>
      </c>
      <c r="D169" s="110" t="s">
        <v>112</v>
      </c>
      <c r="E169" s="99" t="s">
        <v>106</v>
      </c>
      <c r="F169" s="161" t="s">
        <v>72</v>
      </c>
      <c r="G169" s="162"/>
      <c r="H169" s="161" t="s">
        <v>160</v>
      </c>
      <c r="I169" s="162"/>
    </row>
    <row r="170" spans="1:9" s="84" customFormat="1" x14ac:dyDescent="0.25">
      <c r="A170" s="159"/>
      <c r="B170" s="85">
        <v>1</v>
      </c>
      <c r="C170" s="114"/>
      <c r="D170" s="10"/>
      <c r="E170" s="115"/>
      <c r="F170" s="131">
        <f>C170*E170</f>
        <v>0</v>
      </c>
      <c r="G170" s="132"/>
      <c r="H170" s="131">
        <f>F170</f>
        <v>0</v>
      </c>
      <c r="I170" s="132"/>
    </row>
    <row r="171" spans="1:9" s="84" customFormat="1" x14ac:dyDescent="0.25">
      <c r="A171" s="159"/>
      <c r="B171" s="85">
        <v>2</v>
      </c>
      <c r="C171" s="114"/>
      <c r="D171" s="10"/>
      <c r="E171" s="115"/>
      <c r="F171" s="131">
        <f>C171*E171</f>
        <v>0</v>
      </c>
      <c r="G171" s="132"/>
      <c r="H171" s="131">
        <f>F171</f>
        <v>0</v>
      </c>
      <c r="I171" s="132"/>
    </row>
    <row r="172" spans="1:9" x14ac:dyDescent="0.25">
      <c r="A172" s="159"/>
      <c r="B172" s="85">
        <v>3</v>
      </c>
      <c r="C172" s="114"/>
      <c r="D172" s="10"/>
      <c r="E172" s="115"/>
      <c r="F172" s="131">
        <f>C172*E172</f>
        <v>0</v>
      </c>
      <c r="G172" s="132"/>
      <c r="H172" s="131">
        <f>F172</f>
        <v>0</v>
      </c>
      <c r="I172" s="132"/>
    </row>
    <row r="173" spans="1:9" x14ac:dyDescent="0.25">
      <c r="A173" s="159"/>
      <c r="B173" s="85">
        <v>4</v>
      </c>
      <c r="C173" s="114"/>
      <c r="D173" s="10"/>
      <c r="E173" s="115"/>
      <c r="F173" s="131">
        <f>C173*E173</f>
        <v>0</v>
      </c>
      <c r="G173" s="132"/>
      <c r="H173" s="131">
        <f>F173</f>
        <v>0</v>
      </c>
      <c r="I173" s="132"/>
    </row>
    <row r="174" spans="1:9" x14ac:dyDescent="0.25">
      <c r="A174" s="159"/>
      <c r="B174" s="124" t="s">
        <v>161</v>
      </c>
      <c r="C174" s="125"/>
      <c r="D174" s="125"/>
      <c r="E174" s="126"/>
      <c r="F174" s="131">
        <f>SUM(F170:G173)</f>
        <v>0</v>
      </c>
      <c r="G174" s="132"/>
      <c r="H174" s="131">
        <f>SUM(H170:I173,I167)</f>
        <v>0</v>
      </c>
      <c r="I174" s="132"/>
    </row>
    <row r="175" spans="1:9" x14ac:dyDescent="0.25">
      <c r="A175" s="159"/>
      <c r="B175" s="124" t="s">
        <v>162</v>
      </c>
      <c r="C175" s="125"/>
      <c r="D175" s="125"/>
      <c r="E175" s="126"/>
      <c r="F175" s="131">
        <f>SUM(F174,F167,F155)</f>
        <v>0</v>
      </c>
      <c r="G175" s="132"/>
      <c r="H175" s="133">
        <f>SUM(H174,I155)</f>
        <v>0</v>
      </c>
      <c r="I175" s="134"/>
    </row>
    <row r="176" spans="1:9" ht="12.65" customHeight="1" x14ac:dyDescent="0.25">
      <c r="A176" s="159"/>
      <c r="B176" s="135" t="s">
        <v>126</v>
      </c>
      <c r="C176" s="136"/>
      <c r="D176" s="137"/>
      <c r="E176" s="71" t="s">
        <v>127</v>
      </c>
      <c r="F176" s="141"/>
      <c r="G176" s="142"/>
      <c r="H176" s="145"/>
      <c r="I176" s="146"/>
    </row>
    <row r="177" spans="1:9" ht="12.65" customHeight="1" x14ac:dyDescent="0.25">
      <c r="A177" s="159"/>
      <c r="B177" s="138"/>
      <c r="C177" s="139"/>
      <c r="D177" s="140"/>
      <c r="E177" s="72">
        <f>(H155+H167)*0.01</f>
        <v>0</v>
      </c>
      <c r="F177" s="143"/>
      <c r="G177" s="144"/>
      <c r="H177" s="147"/>
      <c r="I177" s="148"/>
    </row>
    <row r="178" spans="1:9" x14ac:dyDescent="0.25">
      <c r="A178" s="160"/>
      <c r="B178" s="124" t="s">
        <v>92</v>
      </c>
      <c r="C178" s="125"/>
      <c r="D178" s="125"/>
      <c r="E178" s="126"/>
      <c r="F178" s="127">
        <f>F175+F176</f>
        <v>0</v>
      </c>
      <c r="G178" s="128"/>
      <c r="H178" s="129">
        <f>H175</f>
        <v>0</v>
      </c>
      <c r="I178" s="130"/>
    </row>
    <row r="179" spans="1:9" ht="24" customHeight="1" x14ac:dyDescent="0.3">
      <c r="A179" s="65" t="s">
        <v>107</v>
      </c>
      <c r="B179" s="167" t="s">
        <v>124</v>
      </c>
      <c r="C179" s="168"/>
      <c r="D179" s="168"/>
      <c r="E179" s="168"/>
      <c r="F179" s="168"/>
      <c r="G179" s="168"/>
      <c r="H179" s="168"/>
      <c r="I179" s="169"/>
    </row>
    <row r="180" spans="1:9" ht="126.65" customHeight="1" x14ac:dyDescent="0.3">
      <c r="A180" s="68"/>
      <c r="B180" s="170"/>
      <c r="C180" s="171"/>
      <c r="D180" s="171"/>
      <c r="E180" s="171"/>
      <c r="F180" s="171"/>
      <c r="G180" s="171"/>
      <c r="H180" s="171"/>
      <c r="I180" s="172"/>
    </row>
    <row r="181" spans="1:9" ht="13" x14ac:dyDescent="0.3">
      <c r="A181" s="65" t="s">
        <v>120</v>
      </c>
      <c r="B181" s="183" t="s">
        <v>108</v>
      </c>
      <c r="C181" s="184"/>
      <c r="D181" s="184"/>
      <c r="E181" s="184"/>
      <c r="F181" s="184"/>
      <c r="G181" s="184"/>
      <c r="H181" s="184"/>
      <c r="I181" s="185"/>
    </row>
    <row r="182" spans="1:9" x14ac:dyDescent="0.25">
      <c r="A182" s="174"/>
      <c r="B182" s="175" t="s">
        <v>109</v>
      </c>
      <c r="C182" s="176"/>
      <c r="D182" s="179"/>
      <c r="E182" s="180"/>
      <c r="F182" s="186" t="s">
        <v>110</v>
      </c>
      <c r="G182" s="188"/>
      <c r="H182" s="188"/>
      <c r="I182" s="188"/>
    </row>
    <row r="183" spans="1:9" x14ac:dyDescent="0.25">
      <c r="A183" s="174"/>
      <c r="B183" s="177"/>
      <c r="C183" s="178"/>
      <c r="D183" s="181"/>
      <c r="E183" s="182"/>
      <c r="F183" s="187"/>
      <c r="G183" s="188"/>
      <c r="H183" s="188"/>
      <c r="I183" s="188"/>
    </row>
    <row r="184" spans="1:9" ht="13" x14ac:dyDescent="0.3">
      <c r="A184" s="65" t="s">
        <v>163</v>
      </c>
      <c r="B184" s="173" t="s">
        <v>121</v>
      </c>
      <c r="C184" s="173"/>
      <c r="D184" s="173"/>
      <c r="E184" s="173"/>
      <c r="F184" s="173"/>
      <c r="G184" s="173"/>
      <c r="H184" s="173"/>
      <c r="I184" s="173"/>
    </row>
    <row r="185" spans="1:9" x14ac:dyDescent="0.25">
      <c r="A185" s="165"/>
      <c r="B185" s="8">
        <v>1</v>
      </c>
      <c r="C185" s="163" t="s">
        <v>122</v>
      </c>
      <c r="D185" s="163"/>
      <c r="E185" s="163"/>
      <c r="F185" s="163"/>
      <c r="G185" s="163"/>
      <c r="H185" s="163"/>
      <c r="I185" s="163"/>
    </row>
    <row r="186" spans="1:9" x14ac:dyDescent="0.25">
      <c r="A186" s="166"/>
      <c r="B186" s="8">
        <v>2</v>
      </c>
      <c r="C186" s="164" t="s">
        <v>123</v>
      </c>
      <c r="D186" s="164"/>
      <c r="E186" s="164"/>
      <c r="F186" s="164"/>
      <c r="G186" s="164"/>
      <c r="H186" s="164"/>
      <c r="I186" s="164"/>
    </row>
    <row r="187" spans="1:9" ht="13" x14ac:dyDescent="0.3">
      <c r="A187" s="44"/>
      <c r="B187" s="44"/>
      <c r="C187" s="44"/>
      <c r="D187" s="44"/>
      <c r="E187" s="44"/>
      <c r="F187" s="44"/>
      <c r="G187" s="44"/>
      <c r="H187" s="44"/>
      <c r="I187" s="44"/>
    </row>
    <row r="188" spans="1:9" ht="13" x14ac:dyDescent="0.3">
      <c r="A188" s="44"/>
      <c r="B188" s="44"/>
      <c r="C188" s="44"/>
      <c r="D188" s="44"/>
      <c r="E188" s="44"/>
      <c r="F188" s="44"/>
      <c r="G188" s="44"/>
      <c r="H188" s="44"/>
      <c r="I188" s="44"/>
    </row>
  </sheetData>
  <sheetProtection algorithmName="SHA-512" hashValue="IgvzxfgyRzgGA5M7nLltU21mvL+Gfl7+3P1TTamfyBX9HGoIpex99s0nsUpkM7/nUlNmSGX1HGsDI9qlYbU4IA==" saltValue="4Y/DfBKOdndrHE4+Pqc1Ow==" spinCount="100000" sheet="1" selectLockedCells="1"/>
  <protectedRanges>
    <protectedRange sqref="D4:D6 F6 D8:D9 H12 F12:F13 D12:D13 C17:C19 C21:C23 C25:C28 C30:C33 C35:C38 C40:C43 C45:C47 C49:C51 C53:C56 C58:C61 C63:C66 C68:C71 B180 D182 G182 C75:C153" name="Range1"/>
    <protectedRange sqref="C170:E173 G164 D164 C167:F167 D166" name="Range1_1_1_1"/>
    <protectedRange sqref="D165" name="Range1_1_1_2"/>
    <protectedRange sqref="G165:G167" name="Range1_1_1"/>
  </protectedRanges>
  <mergeCells count="68">
    <mergeCell ref="G166:G167"/>
    <mergeCell ref="A1:I1"/>
    <mergeCell ref="B7:I7"/>
    <mergeCell ref="F9:I9"/>
    <mergeCell ref="F10:I10"/>
    <mergeCell ref="F8:I8"/>
    <mergeCell ref="D4:I4"/>
    <mergeCell ref="A2:I2"/>
    <mergeCell ref="A4:A6"/>
    <mergeCell ref="B3:I3"/>
    <mergeCell ref="B4:C4"/>
    <mergeCell ref="F6:I6"/>
    <mergeCell ref="B6:C6"/>
    <mergeCell ref="D5:I5"/>
    <mergeCell ref="B5:C5"/>
    <mergeCell ref="A15:A72"/>
    <mergeCell ref="B73:I73"/>
    <mergeCell ref="A74:A155"/>
    <mergeCell ref="D154:E154"/>
    <mergeCell ref="A8:A13"/>
    <mergeCell ref="B11:C11"/>
    <mergeCell ref="F11:I11"/>
    <mergeCell ref="B12:C12"/>
    <mergeCell ref="B14:I14"/>
    <mergeCell ref="H12:I12"/>
    <mergeCell ref="B10:C10"/>
    <mergeCell ref="B8:C8"/>
    <mergeCell ref="B9:C9"/>
    <mergeCell ref="B13:C13"/>
    <mergeCell ref="F13:I13"/>
    <mergeCell ref="C185:I185"/>
    <mergeCell ref="C186:I186"/>
    <mergeCell ref="A185:A186"/>
    <mergeCell ref="B179:I179"/>
    <mergeCell ref="B180:I180"/>
    <mergeCell ref="B184:I184"/>
    <mergeCell ref="A182:A183"/>
    <mergeCell ref="B182:C183"/>
    <mergeCell ref="D182:E183"/>
    <mergeCell ref="B181:I181"/>
    <mergeCell ref="F182:F183"/>
    <mergeCell ref="G182:I183"/>
    <mergeCell ref="B156:I156"/>
    <mergeCell ref="A157:A167"/>
    <mergeCell ref="B168:I168"/>
    <mergeCell ref="A169:A178"/>
    <mergeCell ref="F169:G169"/>
    <mergeCell ref="H169:I169"/>
    <mergeCell ref="F170:G170"/>
    <mergeCell ref="H170:I170"/>
    <mergeCell ref="F171:G171"/>
    <mergeCell ref="H171:I171"/>
    <mergeCell ref="F172:G172"/>
    <mergeCell ref="H172:I172"/>
    <mergeCell ref="F173:G173"/>
    <mergeCell ref="H173:I173"/>
    <mergeCell ref="B174:E174"/>
    <mergeCell ref="F174:G174"/>
    <mergeCell ref="B178:E178"/>
    <mergeCell ref="F178:G178"/>
    <mergeCell ref="H178:I178"/>
    <mergeCell ref="H174:I174"/>
    <mergeCell ref="B175:E175"/>
    <mergeCell ref="F175:G175"/>
    <mergeCell ref="H175:I175"/>
    <mergeCell ref="B176:D177"/>
    <mergeCell ref="F176:G177"/>
    <mergeCell ref="H176:I177"/>
  </mergeCells>
  <phoneticPr fontId="3" type="noConversion"/>
  <conditionalFormatting sqref="C146:C147">
    <cfRule type="cellIs" dxfId="0" priority="1" operator="greaterThan">
      <formula>$C$72</formula>
    </cfRule>
  </conditionalFormatting>
  <pageMargins left="1" right="1" top="0.5" bottom="0.75" header="0.5" footer="0.5"/>
  <pageSetup scale="61" fitToHeight="4" orientation="portrait" r:id="rId1"/>
  <headerFooter alignWithMargins="0"/>
  <rowBreaks count="2" manualBreakCount="2">
    <brk id="94" max="16383" man="1"/>
    <brk id="12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31" r:id="rId4" name="Check Box 7">
              <controlPr defaultSize="0" autoFill="0" autoLine="0" autoPict="0">
                <anchor moveWithCells="1">
                  <from>
                    <xdr:col>5</xdr:col>
                    <xdr:colOff>342900</xdr:colOff>
                    <xdr:row>12</xdr:row>
                    <xdr:rowOff>88900</xdr:rowOff>
                  </from>
                  <to>
                    <xdr:col>5</xdr:col>
                    <xdr:colOff>889000</xdr:colOff>
                    <xdr:row>12</xdr:row>
                    <xdr:rowOff>304800</xdr:rowOff>
                  </to>
                </anchor>
              </controlPr>
            </control>
          </mc:Choice>
        </mc:AlternateContent>
        <mc:AlternateContent xmlns:mc="http://schemas.openxmlformats.org/markup-compatibility/2006">
          <mc:Choice Requires="x14">
            <control shapeId="1032" r:id="rId5" name="Check Box 8">
              <controlPr defaultSize="0" autoFill="0" autoLine="0" autoPict="0">
                <anchor moveWithCells="1">
                  <from>
                    <xdr:col>6</xdr:col>
                    <xdr:colOff>704850</xdr:colOff>
                    <xdr:row>12</xdr:row>
                    <xdr:rowOff>88900</xdr:rowOff>
                  </from>
                  <to>
                    <xdr:col>7</xdr:col>
                    <xdr:colOff>450850</xdr:colOff>
                    <xdr:row>12</xdr:row>
                    <xdr:rowOff>317500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sizeWithCells="1">
                  <from>
                    <xdr:col>3</xdr:col>
                    <xdr:colOff>266700</xdr:colOff>
                    <xdr:row>12</xdr:row>
                    <xdr:rowOff>50800</xdr:rowOff>
                  </from>
                  <to>
                    <xdr:col>3</xdr:col>
                    <xdr:colOff>717550</xdr:colOff>
                    <xdr:row>12</xdr:row>
                    <xdr:rowOff>266700</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sizeWithCells="1">
                  <from>
                    <xdr:col>3</xdr:col>
                    <xdr:colOff>1181100</xdr:colOff>
                    <xdr:row>12</xdr:row>
                    <xdr:rowOff>57150</xdr:rowOff>
                  </from>
                  <to>
                    <xdr:col>3</xdr:col>
                    <xdr:colOff>1631950</xdr:colOff>
                    <xdr:row>12</xdr:row>
                    <xdr:rowOff>279400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TESCO Order Form</vt:lpstr>
      <vt:lpstr>'TESCO Order Form'!Print_Area</vt:lpstr>
    </vt:vector>
  </TitlesOfParts>
  <Company>MDOT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TESCO Medium Bus Order Form</dc:title>
  <dc:subject>Hoekstra Medium Bus Order Form</dc:subject>
  <dc:creator>MDOT</dc:creator>
  <cp:keywords>TESCO, Medium Bus Order Form</cp:keywords>
  <cp:lastModifiedBy>Jeff Turner</cp:lastModifiedBy>
  <cp:lastPrinted>2020-10-26T14:29:53Z</cp:lastPrinted>
  <dcterms:created xsi:type="dcterms:W3CDTF">2010-10-07T18:21:39Z</dcterms:created>
  <dcterms:modified xsi:type="dcterms:W3CDTF">2026-03-16T16:12:07Z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a2fed65-62e7-46ea-af74-187e0c17143a_Enabled">
    <vt:lpwstr>true</vt:lpwstr>
  </property>
  <property fmtid="{D5CDD505-2E9C-101B-9397-08002B2CF9AE}" pid="3" name="MSIP_Label_3a2fed65-62e7-46ea-af74-187e0c17143a_SetDate">
    <vt:lpwstr>2021-04-23T12:49:21Z</vt:lpwstr>
  </property>
  <property fmtid="{D5CDD505-2E9C-101B-9397-08002B2CF9AE}" pid="4" name="MSIP_Label_3a2fed65-62e7-46ea-af74-187e0c17143a_Method">
    <vt:lpwstr>Privileged</vt:lpwstr>
  </property>
  <property fmtid="{D5CDD505-2E9C-101B-9397-08002B2CF9AE}" pid="5" name="MSIP_Label_3a2fed65-62e7-46ea-af74-187e0c17143a_Name">
    <vt:lpwstr>3a2fed65-62e7-46ea-af74-187e0c17143a</vt:lpwstr>
  </property>
  <property fmtid="{D5CDD505-2E9C-101B-9397-08002B2CF9AE}" pid="6" name="MSIP_Label_3a2fed65-62e7-46ea-af74-187e0c17143a_SiteId">
    <vt:lpwstr>d5fb7087-3777-42ad-966a-892ef47225d1</vt:lpwstr>
  </property>
  <property fmtid="{D5CDD505-2E9C-101B-9397-08002B2CF9AE}" pid="7" name="MSIP_Label_3a2fed65-62e7-46ea-af74-187e0c17143a_ActionId">
    <vt:lpwstr>7af88b6d-9712-4860-9e49-ef9f1a81dd56</vt:lpwstr>
  </property>
  <property fmtid="{D5CDD505-2E9C-101B-9397-08002B2CF9AE}" pid="8" name="MSIP_Label_3a2fed65-62e7-46ea-af74-187e0c17143a_ContentBits">
    <vt:lpwstr>0</vt:lpwstr>
  </property>
</Properties>
</file>